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120" windowWidth="28035" windowHeight="12555"/>
  </bookViews>
  <sheets>
    <sheet name="2015년도 1회추경예산(최종)" sheetId="2" r:id="rId1"/>
  </sheets>
  <definedNames>
    <definedName name="_xlnm._FilterDatabase" localSheetId="0" hidden="1">'2015년도 1회추경예산(최종)'!$A$5:$R$242</definedName>
    <definedName name="_xlnm.Print_Area" localSheetId="0">'2015년도 1회추경예산(최종)'!$A$2:$Q$243</definedName>
    <definedName name="_xlnm.Print_Titles" localSheetId="0">'2015년도 1회추경예산(최종)'!$2:$5</definedName>
  </definedNames>
  <calcPr calcId="125725"/>
</workbook>
</file>

<file path=xl/calcChain.xml><?xml version="1.0" encoding="utf-8"?>
<calcChain xmlns="http://schemas.openxmlformats.org/spreadsheetml/2006/main">
  <c r="M91" i="2"/>
  <c r="J91"/>
  <c r="G91"/>
  <c r="G67"/>
  <c r="M52"/>
  <c r="J52"/>
  <c r="H191"/>
  <c r="I191"/>
  <c r="J191"/>
  <c r="K191"/>
  <c r="L191"/>
  <c r="M191"/>
  <c r="N191"/>
  <c r="O191"/>
  <c r="P191"/>
  <c r="H188"/>
  <c r="I188"/>
  <c r="J188"/>
  <c r="K188"/>
  <c r="L188"/>
  <c r="M188"/>
  <c r="N188"/>
  <c r="O188"/>
  <c r="P188"/>
  <c r="G188"/>
  <c r="M156"/>
  <c r="M129"/>
  <c r="G130"/>
  <c r="G129"/>
  <c r="G127"/>
  <c r="G126"/>
  <c r="G124"/>
  <c r="G123"/>
  <c r="G121"/>
  <c r="G120"/>
  <c r="G118"/>
  <c r="G117"/>
  <c r="G115"/>
  <c r="G111"/>
  <c r="G109"/>
  <c r="G108"/>
  <c r="G106"/>
  <c r="G105"/>
  <c r="G104"/>
  <c r="G103"/>
  <c r="G100"/>
  <c r="G99"/>
  <c r="G97"/>
  <c r="G96"/>
  <c r="G94"/>
  <c r="G93"/>
  <c r="G88"/>
  <c r="G87"/>
  <c r="G86"/>
  <c r="G85"/>
  <c r="G84"/>
  <c r="G82"/>
  <c r="G81"/>
  <c r="G79"/>
  <c r="G78"/>
  <c r="G76"/>
  <c r="G75"/>
  <c r="G73"/>
  <c r="G72"/>
  <c r="G70"/>
  <c r="G69"/>
  <c r="G66"/>
  <c r="G64"/>
  <c r="G63"/>
  <c r="G61"/>
  <c r="G60"/>
  <c r="G242"/>
  <c r="G58"/>
  <c r="G57"/>
  <c r="G56"/>
  <c r="G55"/>
  <c r="G51"/>
  <c r="G49"/>
  <c r="G48"/>
  <c r="G46"/>
  <c r="G45"/>
  <c r="G43"/>
  <c r="G42"/>
  <c r="G40"/>
  <c r="G39"/>
  <c r="G37"/>
  <c r="G36"/>
  <c r="G34"/>
  <c r="G33"/>
  <c r="G31"/>
  <c r="G30"/>
  <c r="G28"/>
  <c r="G27"/>
  <c r="G25"/>
  <c r="G24"/>
  <c r="G22"/>
  <c r="G21"/>
  <c r="G19"/>
  <c r="G18"/>
  <c r="G16"/>
  <c r="G15"/>
  <c r="G12"/>
  <c r="H98"/>
  <c r="I98"/>
  <c r="K98"/>
  <c r="L98"/>
  <c r="N98"/>
  <c r="O98"/>
  <c r="P98"/>
  <c r="M97"/>
  <c r="J97"/>
  <c r="J98" s="1"/>
  <c r="M96"/>
  <c r="J96"/>
  <c r="M42"/>
  <c r="J42"/>
  <c r="M46"/>
  <c r="J46"/>
  <c r="M43"/>
  <c r="J43"/>
  <c r="M45"/>
  <c r="J45"/>
  <c r="H56"/>
  <c r="I56"/>
  <c r="J56"/>
  <c r="K56"/>
  <c r="L56"/>
  <c r="M56"/>
  <c r="N56"/>
  <c r="O56"/>
  <c r="P56"/>
  <c r="H29"/>
  <c r="I29"/>
  <c r="J29"/>
  <c r="K29"/>
  <c r="L29"/>
  <c r="M29"/>
  <c r="N29"/>
  <c r="O29"/>
  <c r="P29"/>
  <c r="H218"/>
  <c r="I218"/>
  <c r="J218"/>
  <c r="K218"/>
  <c r="L218"/>
  <c r="M218"/>
  <c r="N218"/>
  <c r="O218"/>
  <c r="P218"/>
  <c r="H230"/>
  <c r="I230"/>
  <c r="J230"/>
  <c r="K230"/>
  <c r="L230"/>
  <c r="M230"/>
  <c r="N230"/>
  <c r="O230"/>
  <c r="P230"/>
  <c r="G230"/>
  <c r="H227"/>
  <c r="I227"/>
  <c r="J227"/>
  <c r="K227"/>
  <c r="L227"/>
  <c r="M227"/>
  <c r="N227"/>
  <c r="O227"/>
  <c r="P227"/>
  <c r="G227"/>
  <c r="H224"/>
  <c r="I224"/>
  <c r="J224"/>
  <c r="K224"/>
  <c r="L224"/>
  <c r="M224"/>
  <c r="N224"/>
  <c r="O224"/>
  <c r="P224"/>
  <c r="G224"/>
  <c r="H221"/>
  <c r="I221"/>
  <c r="J221"/>
  <c r="K221"/>
  <c r="L221"/>
  <c r="M221"/>
  <c r="N221"/>
  <c r="O221"/>
  <c r="P221"/>
  <c r="G221"/>
  <c r="G218"/>
  <c r="M217"/>
  <c r="M98" l="1"/>
  <c r="M19"/>
  <c r="J19"/>
  <c r="M18"/>
  <c r="J18"/>
  <c r="H176"/>
  <c r="I176"/>
  <c r="K176"/>
  <c r="L176"/>
  <c r="N176"/>
  <c r="O176"/>
  <c r="P176"/>
  <c r="H152"/>
  <c r="I152"/>
  <c r="J152"/>
  <c r="K152"/>
  <c r="L152"/>
  <c r="M152"/>
  <c r="N152"/>
  <c r="O152"/>
  <c r="P152"/>
  <c r="G152"/>
  <c r="H149"/>
  <c r="I149"/>
  <c r="J149"/>
  <c r="K149"/>
  <c r="L149"/>
  <c r="M149"/>
  <c r="N149"/>
  <c r="O149"/>
  <c r="P149"/>
  <c r="G149"/>
  <c r="P80"/>
  <c r="H80"/>
  <c r="I80"/>
  <c r="K80"/>
  <c r="L80"/>
  <c r="N80"/>
  <c r="O80"/>
  <c r="H182"/>
  <c r="I182"/>
  <c r="K182"/>
  <c r="L182"/>
  <c r="N182"/>
  <c r="O182"/>
  <c r="P182"/>
  <c r="H104"/>
  <c r="I104"/>
  <c r="K104"/>
  <c r="L104"/>
  <c r="N104"/>
  <c r="O104"/>
  <c r="P104"/>
  <c r="H20"/>
  <c r="I20"/>
  <c r="K20"/>
  <c r="L20"/>
  <c r="N20"/>
  <c r="O20"/>
  <c r="P20"/>
  <c r="M133"/>
  <c r="J133"/>
  <c r="G133"/>
  <c r="P242"/>
  <c r="O242"/>
  <c r="N242"/>
  <c r="L242"/>
  <c r="K242"/>
  <c r="I242"/>
  <c r="H242"/>
  <c r="M241"/>
  <c r="M242" s="1"/>
  <c r="J241"/>
  <c r="J242" s="1"/>
  <c r="G241"/>
  <c r="P239"/>
  <c r="O239"/>
  <c r="N239"/>
  <c r="L239"/>
  <c r="K239"/>
  <c r="I239"/>
  <c r="H239"/>
  <c r="M238"/>
  <c r="M239" s="1"/>
  <c r="J238"/>
  <c r="J239" s="1"/>
  <c r="G238"/>
  <c r="G239" s="1"/>
  <c r="P236"/>
  <c r="O236"/>
  <c r="N236"/>
  <c r="L236"/>
  <c r="K236"/>
  <c r="I236"/>
  <c r="H236"/>
  <c r="M235"/>
  <c r="M236" s="1"/>
  <c r="J235"/>
  <c r="J236" s="1"/>
  <c r="G235"/>
  <c r="G236" s="1"/>
  <c r="P233"/>
  <c r="O233"/>
  <c r="N233"/>
  <c r="L233"/>
  <c r="K233"/>
  <c r="I233"/>
  <c r="H233"/>
  <c r="G233"/>
  <c r="M233"/>
  <c r="J233"/>
  <c r="M215"/>
  <c r="L215"/>
  <c r="K215"/>
  <c r="J215"/>
  <c r="I215"/>
  <c r="H215"/>
  <c r="M212"/>
  <c r="P209"/>
  <c r="O209"/>
  <c r="N209"/>
  <c r="M209"/>
  <c r="L209"/>
  <c r="K209"/>
  <c r="J209"/>
  <c r="I209"/>
  <c r="H209"/>
  <c r="G209"/>
  <c r="P206"/>
  <c r="O206"/>
  <c r="N206"/>
  <c r="M206"/>
  <c r="L206"/>
  <c r="K206"/>
  <c r="J206"/>
  <c r="I206"/>
  <c r="H206"/>
  <c r="G205"/>
  <c r="G206" s="1"/>
  <c r="P203"/>
  <c r="O203"/>
  <c r="N203"/>
  <c r="M203"/>
  <c r="L203"/>
  <c r="K203"/>
  <c r="J203"/>
  <c r="I203"/>
  <c r="H203"/>
  <c r="G202"/>
  <c r="G203" s="1"/>
  <c r="P200"/>
  <c r="O200"/>
  <c r="N200"/>
  <c r="M200"/>
  <c r="L200"/>
  <c r="K200"/>
  <c r="J200"/>
  <c r="I200"/>
  <c r="H200"/>
  <c r="G199"/>
  <c r="G200" s="1"/>
  <c r="P197"/>
  <c r="O197"/>
  <c r="N197"/>
  <c r="M197"/>
  <c r="L197"/>
  <c r="K197"/>
  <c r="J197"/>
  <c r="I197"/>
  <c r="H197"/>
  <c r="G196"/>
  <c r="G197" s="1"/>
  <c r="P194"/>
  <c r="O194"/>
  <c r="N194"/>
  <c r="M194"/>
  <c r="L194"/>
  <c r="K194"/>
  <c r="J194"/>
  <c r="I194"/>
  <c r="H194"/>
  <c r="G194"/>
  <c r="G191"/>
  <c r="P185"/>
  <c r="O185"/>
  <c r="N185"/>
  <c r="M185"/>
  <c r="L185"/>
  <c r="K185"/>
  <c r="J185"/>
  <c r="I185"/>
  <c r="H185"/>
  <c r="G185"/>
  <c r="M181"/>
  <c r="M182" s="1"/>
  <c r="J181"/>
  <c r="J182" s="1"/>
  <c r="G181"/>
  <c r="G182" s="1"/>
  <c r="P179"/>
  <c r="O179"/>
  <c r="N179"/>
  <c r="L179"/>
  <c r="K179"/>
  <c r="I179"/>
  <c r="H179"/>
  <c r="M178"/>
  <c r="M179" s="1"/>
  <c r="J178"/>
  <c r="J179" s="1"/>
  <c r="G178"/>
  <c r="G179" s="1"/>
  <c r="M175"/>
  <c r="M176" s="1"/>
  <c r="J175"/>
  <c r="J176" s="1"/>
  <c r="G175"/>
  <c r="G176" s="1"/>
  <c r="P173"/>
  <c r="O173"/>
  <c r="N173"/>
  <c r="L173"/>
  <c r="K173"/>
  <c r="I173"/>
  <c r="H173"/>
  <c r="M172"/>
  <c r="J172"/>
  <c r="G172"/>
  <c r="M171"/>
  <c r="J171"/>
  <c r="J173" s="1"/>
  <c r="G171"/>
  <c r="P170"/>
  <c r="O170"/>
  <c r="N170"/>
  <c r="M170"/>
  <c r="K170"/>
  <c r="I170"/>
  <c r="H170"/>
  <c r="L169"/>
  <c r="J169"/>
  <c r="G169"/>
  <c r="L168"/>
  <c r="J168"/>
  <c r="G168"/>
  <c r="P167"/>
  <c r="O167"/>
  <c r="N167"/>
  <c r="M167"/>
  <c r="K167"/>
  <c r="I167"/>
  <c r="H167"/>
  <c r="L166"/>
  <c r="J166"/>
  <c r="G166"/>
  <c r="L165"/>
  <c r="J165"/>
  <c r="G165"/>
  <c r="P164"/>
  <c r="O164"/>
  <c r="N164"/>
  <c r="M164"/>
  <c r="K164"/>
  <c r="I164"/>
  <c r="H164"/>
  <c r="L163"/>
  <c r="L164" s="1"/>
  <c r="J163"/>
  <c r="G163"/>
  <c r="L162"/>
  <c r="J162"/>
  <c r="G162"/>
  <c r="P161"/>
  <c r="O161"/>
  <c r="N161"/>
  <c r="L161"/>
  <c r="K161"/>
  <c r="I161"/>
  <c r="H161"/>
  <c r="M160"/>
  <c r="M161" s="1"/>
  <c r="J160"/>
  <c r="J161" s="1"/>
  <c r="G160"/>
  <c r="G161" s="1"/>
  <c r="P158"/>
  <c r="O158"/>
  <c r="N158"/>
  <c r="L158"/>
  <c r="K158"/>
  <c r="I158"/>
  <c r="H158"/>
  <c r="G158"/>
  <c r="M157"/>
  <c r="M158" s="1"/>
  <c r="J157"/>
  <c r="J158" s="1"/>
  <c r="P155"/>
  <c r="O155"/>
  <c r="N155"/>
  <c r="M155"/>
  <c r="L155"/>
  <c r="K155"/>
  <c r="I155"/>
  <c r="H155"/>
  <c r="G155"/>
  <c r="M154"/>
  <c r="J154"/>
  <c r="J155" s="1"/>
  <c r="P146"/>
  <c r="O146"/>
  <c r="N146"/>
  <c r="L146"/>
  <c r="K146"/>
  <c r="I146"/>
  <c r="H146"/>
  <c r="M145"/>
  <c r="M146" s="1"/>
  <c r="J145"/>
  <c r="J146" s="1"/>
  <c r="G145"/>
  <c r="G146" s="1"/>
  <c r="P143"/>
  <c r="O143"/>
  <c r="N143"/>
  <c r="L143"/>
  <c r="K143"/>
  <c r="I143"/>
  <c r="H143"/>
  <c r="M142"/>
  <c r="J142"/>
  <c r="G142"/>
  <c r="M141"/>
  <c r="J141"/>
  <c r="G141"/>
  <c r="P140"/>
  <c r="O140"/>
  <c r="N140"/>
  <c r="L140"/>
  <c r="K140"/>
  <c r="I140"/>
  <c r="H140"/>
  <c r="M139"/>
  <c r="J139"/>
  <c r="G139"/>
  <c r="M138"/>
  <c r="J138"/>
  <c r="G138"/>
  <c r="P137"/>
  <c r="O137"/>
  <c r="N137"/>
  <c r="L137"/>
  <c r="K137"/>
  <c r="I137"/>
  <c r="H137"/>
  <c r="M136"/>
  <c r="J136"/>
  <c r="G136"/>
  <c r="M135"/>
  <c r="J135"/>
  <c r="J137" s="1"/>
  <c r="G135"/>
  <c r="O134"/>
  <c r="N134"/>
  <c r="I134"/>
  <c r="H134"/>
  <c r="P134"/>
  <c r="L132"/>
  <c r="L134" s="1"/>
  <c r="K132"/>
  <c r="M132" s="1"/>
  <c r="J132"/>
  <c r="J134" s="1"/>
  <c r="P131"/>
  <c r="O131"/>
  <c r="N131"/>
  <c r="L131"/>
  <c r="K131"/>
  <c r="I131"/>
  <c r="H131"/>
  <c r="M130"/>
  <c r="J130"/>
  <c r="J131" s="1"/>
  <c r="G131"/>
  <c r="P128"/>
  <c r="O128"/>
  <c r="N128"/>
  <c r="L128"/>
  <c r="K128"/>
  <c r="I128"/>
  <c r="H128"/>
  <c r="M127"/>
  <c r="M128" s="1"/>
  <c r="J127"/>
  <c r="G128"/>
  <c r="J126"/>
  <c r="P125"/>
  <c r="O125"/>
  <c r="N125"/>
  <c r="L125"/>
  <c r="K125"/>
  <c r="I125"/>
  <c r="H125"/>
  <c r="M124"/>
  <c r="M125" s="1"/>
  <c r="J124"/>
  <c r="G125"/>
  <c r="J123"/>
  <c r="P122"/>
  <c r="O122"/>
  <c r="N122"/>
  <c r="L122"/>
  <c r="K122"/>
  <c r="I122"/>
  <c r="H122"/>
  <c r="M121"/>
  <c r="J121"/>
  <c r="G122"/>
  <c r="M120"/>
  <c r="M122" s="1"/>
  <c r="J120"/>
  <c r="P119"/>
  <c r="O119"/>
  <c r="N119"/>
  <c r="L119"/>
  <c r="K119"/>
  <c r="H119"/>
  <c r="M118"/>
  <c r="J118"/>
  <c r="G119"/>
  <c r="M117"/>
  <c r="J117"/>
  <c r="J119" s="1"/>
  <c r="I117"/>
  <c r="I119" s="1"/>
  <c r="P116"/>
  <c r="O116"/>
  <c r="N116"/>
  <c r="L116"/>
  <c r="K116"/>
  <c r="I116"/>
  <c r="H116"/>
  <c r="M115"/>
  <c r="J115"/>
  <c r="J116" s="1"/>
  <c r="M114"/>
  <c r="G114"/>
  <c r="P113"/>
  <c r="O113"/>
  <c r="N113"/>
  <c r="L113"/>
  <c r="K113"/>
  <c r="I113"/>
  <c r="H113"/>
  <c r="M112"/>
  <c r="J112"/>
  <c r="J113" s="1"/>
  <c r="G112"/>
  <c r="M111"/>
  <c r="J111"/>
  <c r="G113"/>
  <c r="P110"/>
  <c r="O110"/>
  <c r="N110"/>
  <c r="L110"/>
  <c r="K110"/>
  <c r="I110"/>
  <c r="H110"/>
  <c r="M109"/>
  <c r="J109"/>
  <c r="M108"/>
  <c r="J108"/>
  <c r="P107"/>
  <c r="O107"/>
  <c r="N107"/>
  <c r="L107"/>
  <c r="K107"/>
  <c r="I107"/>
  <c r="H107"/>
  <c r="M106"/>
  <c r="J106"/>
  <c r="M105"/>
  <c r="M107" s="1"/>
  <c r="J105"/>
  <c r="G107"/>
  <c r="M103"/>
  <c r="M104" s="1"/>
  <c r="J103"/>
  <c r="J104" s="1"/>
  <c r="P101"/>
  <c r="O101"/>
  <c r="N101"/>
  <c r="L101"/>
  <c r="K101"/>
  <c r="I101"/>
  <c r="H101"/>
  <c r="M100"/>
  <c r="J100"/>
  <c r="M99"/>
  <c r="J99"/>
  <c r="G98"/>
  <c r="P89"/>
  <c r="O89"/>
  <c r="N89"/>
  <c r="M89"/>
  <c r="L89"/>
  <c r="K89"/>
  <c r="J89"/>
  <c r="I89"/>
  <c r="H89"/>
  <c r="G89"/>
  <c r="P86"/>
  <c r="O86"/>
  <c r="N86"/>
  <c r="M86"/>
  <c r="L86"/>
  <c r="K86"/>
  <c r="J86"/>
  <c r="I86"/>
  <c r="H86"/>
  <c r="P83"/>
  <c r="O83"/>
  <c r="N83"/>
  <c r="M83"/>
  <c r="L83"/>
  <c r="K83"/>
  <c r="J83"/>
  <c r="I83"/>
  <c r="H83"/>
  <c r="G83"/>
  <c r="M79"/>
  <c r="M80" s="1"/>
  <c r="J79"/>
  <c r="J80" s="1"/>
  <c r="G80"/>
  <c r="P77"/>
  <c r="O77"/>
  <c r="N77"/>
  <c r="M77"/>
  <c r="L77"/>
  <c r="K77"/>
  <c r="J77"/>
  <c r="I77"/>
  <c r="H77"/>
  <c r="G77"/>
  <c r="P74"/>
  <c r="O74"/>
  <c r="N74"/>
  <c r="M74"/>
  <c r="L74"/>
  <c r="K74"/>
  <c r="J74"/>
  <c r="I74"/>
  <c r="H74"/>
  <c r="G74"/>
  <c r="P71"/>
  <c r="O71"/>
  <c r="N71"/>
  <c r="M71"/>
  <c r="L71"/>
  <c r="K71"/>
  <c r="J71"/>
  <c r="I71"/>
  <c r="H71"/>
  <c r="G71"/>
  <c r="P68"/>
  <c r="O68"/>
  <c r="N68"/>
  <c r="M68"/>
  <c r="L68"/>
  <c r="K68"/>
  <c r="J68"/>
  <c r="I68"/>
  <c r="H68"/>
  <c r="G68"/>
  <c r="P65"/>
  <c r="O65"/>
  <c r="N65"/>
  <c r="L65"/>
  <c r="K65"/>
  <c r="J65"/>
  <c r="I65"/>
  <c r="H65"/>
  <c r="M64"/>
  <c r="M63"/>
  <c r="M65" s="1"/>
  <c r="P62"/>
  <c r="O62"/>
  <c r="N62"/>
  <c r="L62"/>
  <c r="K62"/>
  <c r="I62"/>
  <c r="H62"/>
  <c r="G62"/>
  <c r="J61"/>
  <c r="M60"/>
  <c r="M62" s="1"/>
  <c r="J60"/>
  <c r="P59"/>
  <c r="O59"/>
  <c r="N59"/>
  <c r="L59"/>
  <c r="K59"/>
  <c r="I59"/>
  <c r="H59"/>
  <c r="M58"/>
  <c r="J58"/>
  <c r="M57"/>
  <c r="J57"/>
  <c r="G59"/>
  <c r="M55"/>
  <c r="J55"/>
  <c r="M54"/>
  <c r="J54"/>
  <c r="P53"/>
  <c r="O53"/>
  <c r="N53"/>
  <c r="L53"/>
  <c r="K53"/>
  <c r="I53"/>
  <c r="H53"/>
  <c r="G53"/>
  <c r="M51"/>
  <c r="J51"/>
  <c r="P47"/>
  <c r="O47"/>
  <c r="N47"/>
  <c r="L47"/>
  <c r="K47"/>
  <c r="I47"/>
  <c r="H47"/>
  <c r="P44"/>
  <c r="O44"/>
  <c r="N44"/>
  <c r="L44"/>
  <c r="K44"/>
  <c r="I44"/>
  <c r="H44"/>
  <c r="P41"/>
  <c r="O41"/>
  <c r="N41"/>
  <c r="L41"/>
  <c r="K41"/>
  <c r="I41"/>
  <c r="H41"/>
  <c r="M40"/>
  <c r="J40"/>
  <c r="M39"/>
  <c r="J39"/>
  <c r="G41"/>
  <c r="P38"/>
  <c r="O38"/>
  <c r="N38"/>
  <c r="L38"/>
  <c r="K38"/>
  <c r="I38"/>
  <c r="H38"/>
  <c r="M37"/>
  <c r="J37"/>
  <c r="M36"/>
  <c r="J36"/>
  <c r="P35"/>
  <c r="O35"/>
  <c r="N35"/>
  <c r="L35"/>
  <c r="K35"/>
  <c r="I35"/>
  <c r="H35"/>
  <c r="M34"/>
  <c r="J34"/>
  <c r="J35" s="1"/>
  <c r="M33"/>
  <c r="M35" s="1"/>
  <c r="J33"/>
  <c r="G35"/>
  <c r="P32"/>
  <c r="O32"/>
  <c r="N32"/>
  <c r="L32"/>
  <c r="K32"/>
  <c r="I32"/>
  <c r="H32"/>
  <c r="G32"/>
  <c r="M31"/>
  <c r="J31"/>
  <c r="M30"/>
  <c r="J30"/>
  <c r="M28"/>
  <c r="J28"/>
  <c r="G29"/>
  <c r="M27"/>
  <c r="J27"/>
  <c r="P26"/>
  <c r="O26"/>
  <c r="N26"/>
  <c r="M26"/>
  <c r="L26"/>
  <c r="K26"/>
  <c r="J26"/>
  <c r="I26"/>
  <c r="H26"/>
  <c r="G26"/>
  <c r="P23"/>
  <c r="O23"/>
  <c r="N23"/>
  <c r="M23"/>
  <c r="L23"/>
  <c r="K23"/>
  <c r="J23"/>
  <c r="I23"/>
  <c r="H23"/>
  <c r="G23"/>
  <c r="G20"/>
  <c r="P17"/>
  <c r="O17"/>
  <c r="N17"/>
  <c r="M17"/>
  <c r="L17"/>
  <c r="K17"/>
  <c r="J17"/>
  <c r="I17"/>
  <c r="H17"/>
  <c r="G17"/>
  <c r="P14"/>
  <c r="O14"/>
  <c r="N14"/>
  <c r="L14"/>
  <c r="K14"/>
  <c r="I14"/>
  <c r="H14"/>
  <c r="M13"/>
  <c r="M14" s="1"/>
  <c r="J13"/>
  <c r="J14" s="1"/>
  <c r="G13"/>
  <c r="G14" s="1"/>
  <c r="M38" l="1"/>
  <c r="J44"/>
  <c r="G47"/>
  <c r="G65"/>
  <c r="G132"/>
  <c r="J140"/>
  <c r="J20"/>
  <c r="M32"/>
  <c r="M44"/>
  <c r="M41"/>
  <c r="M53"/>
  <c r="G44"/>
  <c r="M47"/>
  <c r="J59"/>
  <c r="J101"/>
  <c r="G110"/>
  <c r="G116"/>
  <c r="G137"/>
  <c r="J143"/>
  <c r="M143"/>
  <c r="J167"/>
  <c r="L167"/>
  <c r="G173"/>
  <c r="M20"/>
  <c r="J164"/>
  <c r="M116"/>
  <c r="G164"/>
  <c r="J32"/>
  <c r="G38"/>
  <c r="J38"/>
  <c r="J62"/>
  <c r="G101"/>
  <c r="M110"/>
  <c r="J122"/>
  <c r="J125"/>
  <c r="M131"/>
  <c r="G140"/>
  <c r="J170"/>
  <c r="L170"/>
  <c r="M101"/>
  <c r="J110"/>
  <c r="M119"/>
  <c r="M140"/>
  <c r="G170"/>
  <c r="J41"/>
  <c r="J47"/>
  <c r="J53"/>
  <c r="M59"/>
  <c r="J107"/>
  <c r="M113"/>
  <c r="J128"/>
  <c r="M137"/>
  <c r="G143"/>
  <c r="G167"/>
  <c r="M173"/>
  <c r="M134"/>
  <c r="G134"/>
  <c r="K134"/>
  <c r="P6" l="1"/>
  <c r="N6"/>
  <c r="O6"/>
  <c r="L6"/>
  <c r="I6"/>
  <c r="H6"/>
  <c r="O7"/>
  <c r="O8" s="1"/>
  <c r="K6"/>
  <c r="I7"/>
  <c r="H7"/>
  <c r="N7"/>
  <c r="P7"/>
  <c r="L7"/>
  <c r="K7"/>
  <c r="M6" l="1"/>
  <c r="K8"/>
  <c r="L8"/>
  <c r="N8"/>
  <c r="J6"/>
  <c r="I8"/>
  <c r="P8"/>
  <c r="G7"/>
  <c r="J7"/>
  <c r="G6"/>
  <c r="H8"/>
  <c r="M7"/>
  <c r="M8" l="1"/>
  <c r="J8"/>
  <c r="G8"/>
</calcChain>
</file>

<file path=xl/sharedStrings.xml><?xml version="1.0" encoding="utf-8"?>
<sst xmlns="http://schemas.openxmlformats.org/spreadsheetml/2006/main" count="805" uniqueCount="386">
  <si>
    <t>계 속 비 사 업(변경) 조 서</t>
    <phoneticPr fontId="5" type="noConversion"/>
  </si>
  <si>
    <t>(단위 : 천원)</t>
    <phoneticPr fontId="5" type="noConversion"/>
  </si>
  <si>
    <t>사    업</t>
    <phoneticPr fontId="5" type="noConversion"/>
  </si>
  <si>
    <t>해당부서</t>
    <phoneticPr fontId="5" type="noConversion"/>
  </si>
  <si>
    <t>구분</t>
  </si>
  <si>
    <t>사업개요</t>
  </si>
  <si>
    <t>총사업비</t>
  </si>
  <si>
    <t>2013년 까지</t>
    <phoneticPr fontId="5" type="noConversion"/>
  </si>
  <si>
    <t>2014년</t>
    <phoneticPr fontId="5" type="noConversion"/>
  </si>
  <si>
    <t xml:space="preserve"> 당해연도
예산액
(2015년)</t>
    <phoneticPr fontId="5" type="noConversion"/>
  </si>
  <si>
    <t>2016년
예산액</t>
    <phoneticPr fontId="5" type="noConversion"/>
  </si>
  <si>
    <t>2017년이후 
예산액</t>
    <phoneticPr fontId="5" type="noConversion"/>
  </si>
  <si>
    <t>비   고
(공정율)</t>
    <phoneticPr fontId="5" type="noConversion"/>
  </si>
  <si>
    <t>예산액</t>
  </si>
  <si>
    <t>지출액</t>
  </si>
  <si>
    <t>지출잔액</t>
  </si>
  <si>
    <t>총    계</t>
    <phoneticPr fontId="5" type="noConversion"/>
  </si>
  <si>
    <t>침수위험
지구 정비</t>
    <phoneticPr fontId="5" type="noConversion"/>
  </si>
  <si>
    <t>기존</t>
  </si>
  <si>
    <t>변경</t>
  </si>
  <si>
    <t>증감</t>
  </si>
  <si>
    <t>창조도시
건설</t>
  </si>
  <si>
    <t>도시재생선도사업</t>
  </si>
  <si>
    <t>산업기능
이전적지를
활용한
창조경제
중심지구
조성</t>
  </si>
  <si>
    <t>○위  치 : 내덕2동
○사업량 : 122,407㎡
○기  간 : 2014~2017</t>
    <phoneticPr fontId="5" type="noConversion"/>
  </si>
  <si>
    <t>지역경제안정</t>
  </si>
  <si>
    <t>시장유통관리</t>
  </si>
  <si>
    <t>문화기반시설확충</t>
  </si>
  <si>
    <t>시립미술관
건립</t>
  </si>
  <si>
    <t>문화재
보존관리</t>
  </si>
  <si>
    <t>상당산성 
정비사업</t>
  </si>
  <si>
    <t>○위  치 : 상당구 산성동 산28-2 일원
○사업량 : 765,748㎡
○기  간 : 2007~2016</t>
  </si>
  <si>
    <t>정북동토성
정비사업</t>
  </si>
  <si>
    <t>○위  치 : 상당구 정북동 일원
○사업량 : 146,487㎡
○기  간 : 1999~2015</t>
  </si>
  <si>
    <t>○기본계획 수립완료
○시행계획 수립중
○공정율 5%</t>
    <phoneticPr fontId="5" type="noConversion"/>
  </si>
  <si>
    <t>○신규</t>
  </si>
  <si>
    <t>도시개발</t>
  </si>
  <si>
    <t>주거환경
개선사업</t>
  </si>
  <si>
    <t>영운구역
주거환경
개선사업</t>
  </si>
  <si>
    <t>광역도시대비역동적인안전한도로교통망구축</t>
  </si>
  <si>
    <t>○위  치 : 수동~용담동
○사업량 : L=1.55km,B=20m
○기  간 : 2005~2016</t>
  </si>
  <si>
    <t>○위  치 : 월오동~가덕면 한계리
○사업량 : L=1.13km,B=25m
○기  간 : 2010~2016</t>
  </si>
  <si>
    <t>○위  치 : 청주역~옥산
○사업량 : L=2.1km,B=8m→25m
○기  간 : 2008~2018</t>
  </si>
  <si>
    <t>○위  치 : 예술대학~율량2지구간
○사업량 : L=0.62km,B=12m
○기  간 : 2012~2016</t>
  </si>
  <si>
    <t>○위  치 : 덕천교~새터초교사거리
○사업량 : L=0.43km,B=10m→25m
○기  간 : 2012~2017</t>
  </si>
  <si>
    <t>○위  치 : 지북동 지북방죽일워 
○사업량 : L=0.27km,B=15m
○기  간 : 2015~2017</t>
  </si>
  <si>
    <t>자연과 시민이 함께하는 하천조성</t>
  </si>
  <si>
    <t>자연재해로부터 안전한 하천정비</t>
  </si>
  <si>
    <t>도장골 
소하천 
정비사업</t>
  </si>
  <si>
    <t>○위  치 : 흥덕구 수의동
○사업량 : 소하천정비 L=1.0km
○기  간 : 2015~2016</t>
  </si>
  <si>
    <t>○위  치 : 상당구 미원면 구방리
○사업량 : 소하천정비 L=1.5km
○기  간 : 2015~2016</t>
  </si>
  <si>
    <t>자연이살아숨쉬는생태하천복원</t>
  </si>
  <si>
    <t>도로관리</t>
  </si>
  <si>
    <t>2016년까지 예산이 있는데 어떻게 기간이 2015년도 까지죠~~??</t>
    <phoneticPr fontId="3" type="noConversion"/>
  </si>
  <si>
    <t>기간변경에 따른 시장님 결재공문 필요</t>
    <phoneticPr fontId="3" type="noConversion"/>
  </si>
  <si>
    <t>기간변경에 따른 시장님 결재공문 필요</t>
    <phoneticPr fontId="3" type="noConversion"/>
  </si>
  <si>
    <t>하수도시설
관         리</t>
  </si>
  <si>
    <t>공공하수
처리시설
 운영 및 
유지관리</t>
  </si>
  <si>
    <t>○위  치 : 청주시 일원
○사업량 : 도시재생전략계획,
           선도지역활성화계획수립 등
○기  간 : 2014~2017</t>
  </si>
  <si>
    <t xml:space="preserve">○실시설계 완료
○공정률:33%
</t>
    <phoneticPr fontId="5" type="noConversion"/>
  </si>
  <si>
    <t>옥산면
소재지
종합정비
사업</t>
    <phoneticPr fontId="5" type="noConversion"/>
  </si>
  <si>
    <t>○위  치 : 내수읍 도원세교로 369
○사업량 : 결선사격장 증축 등
○기  간 : 2012~2015</t>
  </si>
  <si>
    <t xml:space="preserve">○위  치 : 서원구 흥덕로 69
○사업량 : 장애인관람석 설치 등
○기  간 : 2014~2016 </t>
  </si>
  <si>
    <t xml:space="preserve">○위  치 : 서원구 흥덕로 69
○사업량 : 천장,바닥,타일교체 등 
○기  간 : 2014~2016 </t>
  </si>
  <si>
    <t>○위  치 : 서원구 사직대로 229
○사업량 : 화장실보수,자동문 설치 등 
○기  간 : 2014~2016</t>
  </si>
  <si>
    <t>○위  치 : 서원구 사직대로 229
○사업량 : 창호,바닥교체,방송설비 등
○기  간 : 2014~2016</t>
  </si>
  <si>
    <t>기존</t>
    <phoneticPr fontId="5" type="noConversion"/>
  </si>
  <si>
    <t>변경</t>
    <phoneticPr fontId="5" type="noConversion"/>
  </si>
  <si>
    <t>증감</t>
    <phoneticPr fontId="5" type="noConversion"/>
  </si>
  <si>
    <t>재해 및 재난 예방</t>
    <phoneticPr fontId="5" type="noConversion"/>
  </si>
  <si>
    <t>내덕지구
우수저류시설 설치사업</t>
    <phoneticPr fontId="5" type="noConversion"/>
  </si>
  <si>
    <t>안전총괄과</t>
    <phoneticPr fontId="5" type="noConversion"/>
  </si>
  <si>
    <t>○위  치 : 구MBC앞
○사업량 : Q=20,000㎥
○기  간 : 2012~2014</t>
    <phoneticPr fontId="5" type="noConversion"/>
  </si>
  <si>
    <t>창조도시
담당관</t>
    <phoneticPr fontId="5" type="noConversion"/>
  </si>
  <si>
    <t>○활성화계획 수립용역 중
  (국토교통부 승인 요청)
  ※ 민간투자 사업 및
    '14년도 사업비
     (도시재생과) 제외</t>
    <phoneticPr fontId="5" type="noConversion"/>
  </si>
  <si>
    <t>원마루시장 
고객지원
센터건립</t>
    <phoneticPr fontId="5" type="noConversion"/>
  </si>
  <si>
    <t>지역경제과</t>
    <phoneticPr fontId="5" type="noConversion"/>
  </si>
  <si>
    <t>○위  치 : 서원구 분평동 1335
○사업량 : 신축 212㎡(2층)
○기  간 : 2014~2016</t>
    <phoneticPr fontId="5" type="noConversion"/>
  </si>
  <si>
    <t xml:space="preserve">
○토지매입완료
○기존건축물 철거완료
○공정율:30%</t>
    <phoneticPr fontId="5" type="noConversion"/>
  </si>
  <si>
    <t>문화예술과</t>
    <phoneticPr fontId="5" type="noConversion"/>
  </si>
  <si>
    <t>○위  치 : 서원구 충렬로 18번길50
○사업량 : 부지9,134㎡, 건물4,546㎡
           (지하1층, 지상4층)
○기  간 : 2012~2015</t>
    <phoneticPr fontId="5" type="noConversion"/>
  </si>
  <si>
    <t>○정밀안전진단 완료
○구조부재 철거 및
  보강완료
○공조,전기,소방시설설치
  추진
○공정율 50%</t>
    <phoneticPr fontId="5" type="noConversion"/>
  </si>
  <si>
    <t>전통문화
보존및전승</t>
    <phoneticPr fontId="5" type="noConversion"/>
  </si>
  <si>
    <t>○공정율
  - 상당산성 종합정비계획
    수립용역 : 50%
  - 서문루 및
    주변성벽보수 : 40%</t>
    <phoneticPr fontId="5" type="noConversion"/>
  </si>
  <si>
    <t>○해자발굴 공정률 20%
○해자정비 공정률 60%</t>
    <phoneticPr fontId="5" type="noConversion"/>
  </si>
  <si>
    <t>사회체육
진흥</t>
    <phoneticPr fontId="5" type="noConversion"/>
  </si>
  <si>
    <t>공공체육시설 확충</t>
    <phoneticPr fontId="5" type="noConversion"/>
  </si>
  <si>
    <t>청주흥덕
지구
축구공원
조성사업</t>
    <phoneticPr fontId="5" type="noConversion"/>
  </si>
  <si>
    <t>체육교육과</t>
    <phoneticPr fontId="5" type="noConversion"/>
  </si>
  <si>
    <t>기존</t>
    <phoneticPr fontId="5" type="noConversion"/>
  </si>
  <si>
    <t>○위  치 : 흥덕구 휴암동 일원
○사업량 : 부지46,737㎡ 연면적 200㎡
○기  간 : 2011~2015</t>
    <phoneticPr fontId="5" type="noConversion"/>
  </si>
  <si>
    <t>○공정율 95%
○2015.7월 준공예정</t>
    <phoneticPr fontId="5" type="noConversion"/>
  </si>
  <si>
    <t>변경</t>
    <phoneticPr fontId="5" type="noConversion"/>
  </si>
  <si>
    <t>증감</t>
    <phoneticPr fontId="5" type="noConversion"/>
  </si>
  <si>
    <t>장애인
스포츠센터
건립사업</t>
    <phoneticPr fontId="5" type="noConversion"/>
  </si>
  <si>
    <t>○위  치 : 상당구 사천동 산59-4번지
○사업량 : 부지20,000㎡연면적4,500㎡
○기  간 : 2011~2015</t>
    <phoneticPr fontId="5" type="noConversion"/>
  </si>
  <si>
    <t>국민체육
센터
건립사업</t>
    <phoneticPr fontId="5" type="noConversion"/>
  </si>
  <si>
    <t>○위  치 : 상당구 월오동 179-3번지
○사업량 : 부지9,254㎡ 연면적1,999㎡
○기  간 : 2013~2015</t>
    <phoneticPr fontId="5" type="noConversion"/>
  </si>
  <si>
    <t>○실시설계 공모 진행중</t>
    <phoneticPr fontId="5" type="noConversion"/>
  </si>
  <si>
    <t>○위  치 : 상당구 월오동 179-3번지
○사업량 : 부지9,254㎡ 연면적1,999㎡
○기  간 : 2013~2016</t>
    <phoneticPr fontId="5" type="noConversion"/>
  </si>
  <si>
    <t>근대5종
훈련장
건립사업</t>
    <phoneticPr fontId="5" type="noConversion"/>
  </si>
  <si>
    <t>○위  치 : 상당구 사천동 산59-4번지
○사업량 : 연면적1,000㎡
○기  간 : 2011~2015</t>
    <phoneticPr fontId="5" type="noConversion"/>
  </si>
  <si>
    <t>○공정율 40%
○2015.10월 준공예정</t>
    <phoneticPr fontId="5" type="noConversion"/>
  </si>
  <si>
    <t>내수생활
체육공원
조성</t>
    <phoneticPr fontId="5" type="noConversion"/>
  </si>
  <si>
    <t>○위  치 : 내수읍 내수리 100번지 
○사업량 : 부지면적 154,068㎡
○기  간 : 2013~2017</t>
    <phoneticPr fontId="5" type="noConversion"/>
  </si>
  <si>
    <t>농업기반
구축</t>
    <phoneticPr fontId="5" type="noConversion"/>
  </si>
  <si>
    <t>농업생산기반시설확충</t>
    <phoneticPr fontId="5" type="noConversion"/>
  </si>
  <si>
    <t>농업정책과</t>
    <phoneticPr fontId="5" type="noConversion"/>
  </si>
  <si>
    <t>○위  치 : 옥산면 일원
○사업량 : 종합정비 1식
○기  간 : 2014~2017</t>
    <phoneticPr fontId="5" type="noConversion"/>
  </si>
  <si>
    <t>오송읍
소재지
종합정비
사업</t>
    <phoneticPr fontId="5" type="noConversion"/>
  </si>
  <si>
    <t>○위  치 : 오송읍 일원
○사업량 : 종합정비 1식
○기  간 : 2014~2018</t>
    <phoneticPr fontId="5" type="noConversion"/>
  </si>
  <si>
    <t>○기본계획 수립중</t>
    <phoneticPr fontId="5" type="noConversion"/>
  </si>
  <si>
    <t>농업 경쟁력 강화</t>
    <phoneticPr fontId="3" type="noConversion"/>
  </si>
  <si>
    <t>가공식품수출지원</t>
    <phoneticPr fontId="3" type="noConversion"/>
  </si>
  <si>
    <t>지역전략
식품산업
육성</t>
    <phoneticPr fontId="3" type="noConversion"/>
  </si>
  <si>
    <t>원예유통과</t>
    <phoneticPr fontId="3" type="noConversion"/>
  </si>
  <si>
    <t>○ 위  치 : 흥덕구 상신동 140-2
○ 사업량 : 브랜드개발 및 R&amp;D지원
○ 기  간 : 2014~2018</t>
    <phoneticPr fontId="5" type="noConversion"/>
  </si>
  <si>
    <t>○네트워크 촉진 및
  홍보마케팅(공정율 25%)
○농산물 가공유통센터
  설계용역 및 건축인허가
  완료(공정율 20%)</t>
    <phoneticPr fontId="5" type="noConversion"/>
  </si>
  <si>
    <t>친환경농업육성지원</t>
    <phoneticPr fontId="3" type="noConversion"/>
  </si>
  <si>
    <t>친환경농업육성</t>
    <phoneticPr fontId="3" type="noConversion"/>
  </si>
  <si>
    <t>광역친환경
농업단지
조성사업</t>
    <phoneticPr fontId="3" type="noConversion"/>
  </si>
  <si>
    <t>친환경농산과</t>
    <phoneticPr fontId="3" type="noConversion"/>
  </si>
  <si>
    <t>○ 위  치 : 청원구 오창읍 일원
○ 사업량 : 1개소
○ 기  간 : 2014. 11 ~ 2016. 12</t>
    <phoneticPr fontId="5" type="noConversion"/>
  </si>
  <si>
    <t>축산경쟁력강화</t>
    <phoneticPr fontId="5" type="noConversion"/>
  </si>
  <si>
    <t>축산물 유통기반 확충</t>
    <phoneticPr fontId="5" type="noConversion"/>
  </si>
  <si>
    <t>사슴
클러스터
사업</t>
    <phoneticPr fontId="5" type="noConversion"/>
  </si>
  <si>
    <t>축산과</t>
    <phoneticPr fontId="5" type="noConversion"/>
  </si>
  <si>
    <t>○위  치 : 청원구 상리로 8번길 100
○사업량 : 692.39㎡
○기  간 : 2015~2019</t>
    <phoneticPr fontId="5" type="noConversion"/>
  </si>
  <si>
    <t>축산경쟁력강화</t>
    <phoneticPr fontId="5" type="noConversion"/>
  </si>
  <si>
    <t>가축방역</t>
    <phoneticPr fontId="5" type="noConversion"/>
  </si>
  <si>
    <t>반려동물
보호센터
건립</t>
    <phoneticPr fontId="5" type="noConversion"/>
  </si>
  <si>
    <t>축산과</t>
    <phoneticPr fontId="5" type="noConversion"/>
  </si>
  <si>
    <t>○위  치 : 강내면 태성리 산 8번지
○사업량 : 1개소(800㎡ : 건축연면적)
○기  간 : 2013~2015</t>
    <phoneticPr fontId="5" type="noConversion"/>
  </si>
  <si>
    <t>○실시설계 진행중
○공사비 부족분 추가계상
  및 공기연장</t>
    <phoneticPr fontId="5" type="noConversion"/>
  </si>
  <si>
    <t>○위  치 : 강내면 태성리 산 8번지
○사업량 : 1개소(800㎡ : 건축연면적)
○기  간 : 2013~2016</t>
    <phoneticPr fontId="5" type="noConversion"/>
  </si>
  <si>
    <t>살고싶은 
도시건설</t>
    <phoneticPr fontId="5" type="noConversion"/>
  </si>
  <si>
    <t>살고싶은 행복한 도시계획수립</t>
    <phoneticPr fontId="5" type="noConversion"/>
  </si>
  <si>
    <t>2020년
청주 청원
도시관리
계획 수립</t>
    <phoneticPr fontId="5" type="noConversion"/>
  </si>
  <si>
    <t>도시계획과</t>
    <phoneticPr fontId="5" type="noConversion"/>
  </si>
  <si>
    <t>○위  치 : 청주시 일원
○사업량 : 940.349㎢
○기  간 : 2013~2015</t>
    <phoneticPr fontId="5" type="noConversion"/>
  </si>
  <si>
    <t>○용역진행중
○공정율 20%</t>
    <phoneticPr fontId="5" type="noConversion"/>
  </si>
  <si>
    <t>○위  치 : 청주시 일원
○사업량 : 940.349㎢
○기  간 : 2013~2016</t>
    <phoneticPr fontId="5" type="noConversion"/>
  </si>
  <si>
    <t>도시재생</t>
    <phoneticPr fontId="3" type="noConversion"/>
  </si>
  <si>
    <t>도시재생관리</t>
    <phoneticPr fontId="3" type="noConversion"/>
  </si>
  <si>
    <t>청주시
도시재생
전략계획 및
활성화 계획
수립</t>
    <phoneticPr fontId="3" type="noConversion"/>
  </si>
  <si>
    <t>도시재생과</t>
    <phoneticPr fontId="3" type="noConversion"/>
  </si>
  <si>
    <t>기존</t>
    <phoneticPr fontId="5" type="noConversion"/>
  </si>
  <si>
    <t>○위  치 : 청주시 일원
○사업량 : 도시재생전략계획,
           선도지역활성화계획수립 등
○기  간 : 2014~2016</t>
    <phoneticPr fontId="5" type="noConversion"/>
  </si>
  <si>
    <t>○용역추진중(20%)</t>
    <phoneticPr fontId="5" type="noConversion"/>
  </si>
  <si>
    <t>변경</t>
    <phoneticPr fontId="5" type="noConversion"/>
  </si>
  <si>
    <t>증감</t>
    <phoneticPr fontId="5" type="noConversion"/>
  </si>
  <si>
    <t>도시재생
관리</t>
    <phoneticPr fontId="5" type="noConversion"/>
  </si>
  <si>
    <t>구 청주역사재현 및
환경정비
사업</t>
    <phoneticPr fontId="5" type="noConversion"/>
  </si>
  <si>
    <t>도시재생과</t>
    <phoneticPr fontId="5" type="noConversion"/>
  </si>
  <si>
    <t>○위  치 : 상당구 분문로2가 일원
○사업량 : 청주역사 재현 A=4,249㎡
○기  간 : 2012~2015</t>
    <phoneticPr fontId="5" type="noConversion"/>
  </si>
  <si>
    <t>○추가 5필지 보상
○공사 집행 준비
 (석면, 철거, 문화재)</t>
    <phoneticPr fontId="5" type="noConversion"/>
  </si>
  <si>
    <t>추억의
풍물야시장
및 시민문화
공간 조성</t>
    <phoneticPr fontId="5" type="noConversion"/>
  </si>
  <si>
    <t>○위  치 : 상당구 서문시장, 중앙공원 
○사업량 : L=935m, A=357㎡
○기  간 : 2013~2015</t>
    <phoneticPr fontId="5" type="noConversion"/>
  </si>
  <si>
    <t>○구 서울산부인과
  리모델링공사 집행
○공정율 70%</t>
    <phoneticPr fontId="5" type="noConversion"/>
  </si>
  <si>
    <t>문화예술
특성화를
통한 중앙동
상권활성화
사업</t>
    <phoneticPr fontId="5" type="noConversion"/>
  </si>
  <si>
    <t>○위  치 :북문로2가 소나무길 일원
○사업량 :문화예술기반구축 A=2,137㎡
          특화거리조성 L=1,300m
○기  간 : 2014~2018</t>
    <phoneticPr fontId="5" type="noConversion"/>
  </si>
  <si>
    <t>○기본 및 실시설계 진행중</t>
    <phoneticPr fontId="5" type="noConversion"/>
  </si>
  <si>
    <t>청주테크노폴리스
공업용수도
설치사업</t>
    <phoneticPr fontId="5" type="noConversion"/>
  </si>
  <si>
    <t>○위  치 : 흥덕구 강서2동
○사업량 : 공업용수 5,143톤/일
○기  간 : 2013~2016</t>
    <phoneticPr fontId="5" type="noConversion"/>
  </si>
  <si>
    <t>○공업용수 설치사업
  (배수관로) 착공
○공정율 5%</t>
    <phoneticPr fontId="5" type="noConversion"/>
  </si>
  <si>
    <t>○ 위  치 : 흥덕구 강서2동
○ 사업량 : 공업용수 5,143톤/일
○ 기  간 : 2013~2016</t>
    <phoneticPr fontId="5" type="noConversion"/>
  </si>
  <si>
    <t>청주테크노폴리스
폐수연계
처리시설
설치사업</t>
    <phoneticPr fontId="5" type="noConversion"/>
  </si>
  <si>
    <t>○위  치 : 흥덕구 강서2동
○사업량 : 오ㆍ폐수 중계펌프장
           (Q=3,500㎥/일) 
○기  간 : 2015~2017</t>
    <phoneticPr fontId="5" type="noConversion"/>
  </si>
  <si>
    <t>○실시설계 진행중</t>
    <phoneticPr fontId="5" type="noConversion"/>
  </si>
  <si>
    <t>○ 위  치 : 흥덕구 강서2동
○ 사업량 : 오ㆍ폐수 중계펌프장
  (Q=3,500㎥/일), 이송 관로
  (D300mm, L=1,000m)
○ 기   간 : 2015~2017</t>
    <phoneticPr fontId="5" type="noConversion"/>
  </si>
  <si>
    <t>산업단지
조성</t>
    <phoneticPr fontId="5" type="noConversion"/>
  </si>
  <si>
    <t>성재
산업단지
용수공급
시설</t>
    <phoneticPr fontId="5" type="noConversion"/>
  </si>
  <si>
    <t>도시재생과</t>
    <phoneticPr fontId="5" type="noConversion"/>
  </si>
  <si>
    <t>○위  치 : 오창읍 성재리
○사업량 : 관로(D300) 10.0km
○기  간 : 2014~2016</t>
    <phoneticPr fontId="5" type="noConversion"/>
  </si>
  <si>
    <t>○ 위   치 : 오창읍 성재리
○ 사업량 : 관로(D300) 10.0km
○ 기   간 : 2012~2016</t>
    <phoneticPr fontId="5" type="noConversion"/>
  </si>
  <si>
    <t>오송제2생명
과학단지
폐수종말
처리시설</t>
    <phoneticPr fontId="5" type="noConversion"/>
  </si>
  <si>
    <t>○위  치 : 흥덕구 오송읍 봉산리 일원
○사업량 : 11,8000㎥/일
(1단계 5,900㎥/일, 2단계 5,900㎥/일)
○기  간 : 2014~2018</t>
    <phoneticPr fontId="5" type="noConversion"/>
  </si>
  <si>
    <t>○실시설계 진행중
○공정율:5%</t>
    <phoneticPr fontId="5" type="noConversion"/>
  </si>
  <si>
    <t>오송제2생명
과학단지
용수공급
시설</t>
    <phoneticPr fontId="5" type="noConversion"/>
  </si>
  <si>
    <t>○위  치 : 흥덕구 오송읍 봉산리 일원
○사업량 : 관로 6.3㎞(D400~500㎜),
      가압장 1,820㎥, 배수지4,599㎥
○기  간 : 2014~2018</t>
    <phoneticPr fontId="5" type="noConversion"/>
  </si>
  <si>
    <t>녹색도시
명품도시
구현</t>
    <phoneticPr fontId="5" type="noConversion"/>
  </si>
  <si>
    <t>시민감동
건축행정
추진</t>
    <phoneticPr fontId="5" type="noConversion"/>
  </si>
  <si>
    <t>청주청원
통합시
경관계획
(재정비)
수립</t>
    <phoneticPr fontId="5" type="noConversion"/>
  </si>
  <si>
    <t>건축디자인과</t>
    <phoneticPr fontId="5" type="noConversion"/>
  </si>
  <si>
    <t>○위  치 : 청주청원 통합구역
○사업량 : 940,349㎢
○기  간 : 2014~2015</t>
    <phoneticPr fontId="5" type="noConversion"/>
  </si>
  <si>
    <t>○경관자원조사
○경관기본구상
○용역기간 18개월
○공정율 70%</t>
    <phoneticPr fontId="5" type="noConversion"/>
  </si>
  <si>
    <t>주거정비과</t>
    <phoneticPr fontId="5" type="noConversion"/>
  </si>
  <si>
    <t>○위  치 : 영운동 167-1번지일원
○사업량 :32,000㎡ 
    (필지231, 건물124, 세대수 235)
○기  간 : 2014~2018</t>
    <phoneticPr fontId="5" type="noConversion"/>
  </si>
  <si>
    <t>○사업방식 관련
  주민 설문조사
○공동주택방식에서
  현지개뱡방식 전환</t>
    <phoneticPr fontId="5" type="noConversion"/>
  </si>
  <si>
    <t>○위  치 : 영운동 167-1번지 일원
○사업량 : 32,000㎡(현지개량방식)
○기  간 : 2014~2018</t>
    <phoneticPr fontId="5" type="noConversion"/>
  </si>
  <si>
    <t xml:space="preserve">광역도시대비 역동적인 안전한 도로교통망구축 </t>
    <phoneticPr fontId="5" type="noConversion"/>
  </si>
  <si>
    <t>주간선광역도로망조기구축</t>
    <phoneticPr fontId="5" type="noConversion"/>
  </si>
  <si>
    <t>청주(휴암~오동)국도
대체우회
도로건설</t>
    <phoneticPr fontId="5" type="noConversion"/>
  </si>
  <si>
    <t>도로시설과</t>
    <phoneticPr fontId="5" type="noConversion"/>
  </si>
  <si>
    <t>○위  치 : 휴암~오동
○사업량 : L=13.33km,B=20m
○기  간 : 2008~2016</t>
    <phoneticPr fontId="5" type="noConversion"/>
  </si>
  <si>
    <t>○공정율 83%</t>
    <phoneticPr fontId="5" type="noConversion"/>
  </si>
  <si>
    <t>광역도시대비 역동적인 안전한 도로교통망구축</t>
    <phoneticPr fontId="5" type="noConversion"/>
  </si>
  <si>
    <t>청주시
도로건설
관리계획
수립</t>
    <phoneticPr fontId="5" type="noConversion"/>
  </si>
  <si>
    <t>○위  치 : 청주시 전역
○사업량 : 도로건설관리계획수립
○기  간 : 2015~2017</t>
    <phoneticPr fontId="5" type="noConversion"/>
  </si>
  <si>
    <t>청주(남면~북면)국도
대체우회
도로건설</t>
    <phoneticPr fontId="5" type="noConversion"/>
  </si>
  <si>
    <t>○위  치 : 효촌~휴암
○사업량 : L=11.4Km,B=20m
○기  간 : 2001~2015</t>
    <phoneticPr fontId="5" type="noConversion"/>
  </si>
  <si>
    <t>○공정율 95%</t>
    <phoneticPr fontId="5" type="noConversion"/>
  </si>
  <si>
    <t>제2순환로(서청주교~송절교차로)개설공사</t>
    <phoneticPr fontId="5" type="noConversion"/>
  </si>
  <si>
    <t>○위  치 : 비하동 서청주교사거리
           ~송절삼거리
○사업량 : L=1.88km, B=35m
○기  간 : 2012~2017</t>
    <phoneticPr fontId="5" type="noConversion"/>
  </si>
  <si>
    <t>○실시계획인가
  * 보상추진중</t>
    <phoneticPr fontId="5" type="noConversion"/>
  </si>
  <si>
    <r>
      <t>○위  치 :</t>
    </r>
    <r>
      <rPr>
        <sz val="8"/>
        <color theme="1"/>
        <rFont val="굴림체"/>
        <family val="3"/>
        <charset val="129"/>
      </rPr>
      <t xml:space="preserve"> </t>
    </r>
    <r>
      <rPr>
        <sz val="9"/>
        <color theme="1"/>
        <rFont val="굴림체"/>
        <family val="3"/>
        <charset val="129"/>
      </rPr>
      <t>비하동 서청주교
           ~송절삼거리
○사업량 : L=1.88km, B=35m
○기  간 : 2012~2017</t>
    </r>
    <phoneticPr fontId="5" type="noConversion"/>
  </si>
  <si>
    <t>광역도시 대비 역동적인 안전한 도로교통망 구축</t>
    <phoneticPr fontId="5" type="noConversion"/>
  </si>
  <si>
    <t>주간선 광역도로망 조기 구축</t>
    <phoneticPr fontId="5" type="noConversion"/>
  </si>
  <si>
    <t>무심동서로 확장사업</t>
    <phoneticPr fontId="5" type="noConversion"/>
  </si>
  <si>
    <t>○위  치 : 송천교~장평교
○사업량 : L=8.9km, B=20~35m
○기  간 : 2008~2020</t>
    <phoneticPr fontId="5" type="noConversion"/>
  </si>
  <si>
    <t>○2013.12:단기1공구 준공
○2015.05:단기3공구 협의
  보상 
  * 공정율
   -단기1공구 완료(100%)
   -단기3공구 협의보상
    진행</t>
    <phoneticPr fontId="5" type="noConversion"/>
  </si>
  <si>
    <t>도심과농촌지역연결도로개설</t>
    <phoneticPr fontId="5" type="noConversion"/>
  </si>
  <si>
    <t>강서택지
지구~석곡
교차로
도로개설</t>
    <phoneticPr fontId="5" type="noConversion"/>
  </si>
  <si>
    <t>○위  치 : 강서동~남이면 석실리
○사업량 : L=2km, B=30m
○기  간 : 2010~2016</t>
    <phoneticPr fontId="5" type="noConversion"/>
  </si>
  <si>
    <t>○2012.12:용역 준공
○2015.03:공사 착공
  * 공사,보상병행 추진</t>
    <phoneticPr fontId="5" type="noConversion"/>
  </si>
  <si>
    <t>○위  치 : 강서택지지구~석곡교차로
○사업량 : L=2km, B=30m
○기  간 : 2010~2016</t>
    <phoneticPr fontId="5" type="noConversion"/>
  </si>
  <si>
    <t>상당공원~
명암로간
도로개설</t>
    <phoneticPr fontId="5" type="noConversion"/>
  </si>
  <si>
    <t>○공정율 75%</t>
    <phoneticPr fontId="5" type="noConversion"/>
  </si>
  <si>
    <t>○위  치 : 수동~용담동
○사업량 : L=1.55km,B=20m
○기  간 : 2005~2016</t>
    <phoneticPr fontId="5" type="noConversion"/>
  </si>
  <si>
    <t>월오~가덕간도로개설
공사</t>
    <phoneticPr fontId="5" type="noConversion"/>
  </si>
  <si>
    <t>○공사중지중</t>
    <phoneticPr fontId="5" type="noConversion"/>
  </si>
  <si>
    <t>○위  치 : 월오동~가덕면 한계리
○사업량 : L=1.13km,B=25m
○기  간 : 2010~2016</t>
    <phoneticPr fontId="5" type="noConversion"/>
  </si>
  <si>
    <t>청주역~
옥산간
도로확장
공사</t>
    <phoneticPr fontId="5" type="noConversion"/>
  </si>
  <si>
    <t>○1구간 공정율 19%
○2구간(옥산교포함)
  실시설계중</t>
    <phoneticPr fontId="5" type="noConversion"/>
  </si>
  <si>
    <t>○위  치 : 청주역~옥산간
○사업량 : L=2.1km,B=8→25m
○기  간 : 2008~2018</t>
    <phoneticPr fontId="5" type="noConversion"/>
  </si>
  <si>
    <t>광역도시대비역동적인안전한도로교통망구축</t>
    <phoneticPr fontId="5" type="noConversion"/>
  </si>
  <si>
    <t>청주대학교 예술대학~
율량2지구간
도로개설
공사</t>
    <phoneticPr fontId="5" type="noConversion"/>
  </si>
  <si>
    <t>○보상중</t>
    <phoneticPr fontId="5" type="noConversion"/>
  </si>
  <si>
    <t>○위  치 : 예술대학~율량2지구간
○사업량 : L=0.62km,B=12m
○기  간 : 2012~2016</t>
    <phoneticPr fontId="5" type="noConversion"/>
  </si>
  <si>
    <t>도심내도로교통망구축</t>
    <phoneticPr fontId="5" type="noConversion"/>
  </si>
  <si>
    <t>덕천교~
새터초교
사거리
도로확장</t>
    <phoneticPr fontId="5" type="noConversion"/>
  </si>
  <si>
    <t>○위  치 : 덕천교~새터초교사거리
○사업량 : L=0.43km,B=10→25m
○기  간 : 2012~2017</t>
    <phoneticPr fontId="5" type="noConversion"/>
  </si>
  <si>
    <t>탑연1리~
진흥아파트
우회도로
건설</t>
    <phoneticPr fontId="5" type="noConversion"/>
  </si>
  <si>
    <t>○위  치 : 강내면사무소~진흥아파트
○사업량 : L=2.5km,B=20m
○기  간 : 2014~2018</t>
    <phoneticPr fontId="5" type="noConversion"/>
  </si>
  <si>
    <t>○위  치 : 강내면사무소~진흥아파트
○사업량 : L=2.5km,B=20m
○기  간 : 2015~2022</t>
    <phoneticPr fontId="5" type="noConversion"/>
  </si>
  <si>
    <t>가장로
(아름다운
웨딩홀~
고은삼거리)
도로확장</t>
    <phoneticPr fontId="5" type="noConversion"/>
  </si>
  <si>
    <t>○위  치 : 아름다운웨딩홀~고은삼거리
○사업량 : L=4.2km,B=8~13→20m
○기  간 : 2015~2019</t>
    <phoneticPr fontId="5" type="noConversion"/>
  </si>
  <si>
    <t>○위  치 : 아름다운웨딩홀~고은삼거리
○사업량 : L=4.2km,B=8~13→20m
○기  간 : 2015~2025</t>
    <phoneticPr fontId="5" type="noConversion"/>
  </si>
  <si>
    <t>미평동
남지로
도로개설</t>
    <phoneticPr fontId="5" type="noConversion"/>
  </si>
  <si>
    <t>○위  치 : 청주가스충전소~자동차매매
○사업량 : L=0.66km,B=20m
○기  간 : 2015~2019</t>
    <phoneticPr fontId="5" type="noConversion"/>
  </si>
  <si>
    <t>○위  치 : 청주가스충전소~자동차매매
○사업량 : L=0.66km,B=20m
○기  간 : 2015~2020</t>
    <phoneticPr fontId="5" type="noConversion"/>
  </si>
  <si>
    <t>지북동
마을진입로
개설</t>
    <phoneticPr fontId="5" type="noConversion"/>
  </si>
  <si>
    <t>○ 위   치:지북동 지북방죽일원
○ 사업량:L=0.27km,B=15m
○ 기   간 :2015~2017</t>
    <phoneticPr fontId="5" type="noConversion"/>
  </si>
  <si>
    <t>개신지구
우수저류
시설 설치
사업</t>
    <phoneticPr fontId="5" type="noConversion"/>
  </si>
  <si>
    <t>하천방재과</t>
    <phoneticPr fontId="5" type="noConversion"/>
  </si>
  <si>
    <t>○위  치 : 개신동 충북대 정문
○사업량 : 우수저류시설 V=13,700㎥
○기  간 : 2013~2015</t>
    <phoneticPr fontId="5" type="noConversion"/>
  </si>
  <si>
    <t>○공사진행중
○공정율 10%</t>
    <phoneticPr fontId="5" type="noConversion"/>
  </si>
  <si>
    <t>○실시설계 및
  전략환경영향평가 중
○공정율 5%</t>
    <phoneticPr fontId="5" type="noConversion"/>
  </si>
  <si>
    <t>구방 소하천
정비사업</t>
    <phoneticPr fontId="5" type="noConversion"/>
  </si>
  <si>
    <t>무심천
고향의 강
정비사업</t>
    <phoneticPr fontId="5" type="noConversion"/>
  </si>
  <si>
    <t>○위  치 : 흥덕구 원평동∼
                    상당구 지북동
○사업량 : L=6.7km
○기  간 : 2011∼2018</t>
    <phoneticPr fontId="5" type="noConversion"/>
  </si>
  <si>
    <t>○공사진행중
○공정율 31.2%</t>
    <phoneticPr fontId="5" type="noConversion"/>
  </si>
  <si>
    <t>월운천
생태하천
복원사업</t>
    <phoneticPr fontId="5" type="noConversion"/>
  </si>
  <si>
    <t>○위  치 : 상당구 월오동 운동동 일원
○사업량 : L=2.5
○기  간 : 2012∼2015</t>
    <phoneticPr fontId="5" type="noConversion"/>
  </si>
  <si>
    <t>○사업발주 준비중</t>
    <phoneticPr fontId="5" type="noConversion"/>
  </si>
  <si>
    <t>○위  치 : 상당구 월오동 운동동 일원
○사업량 : L=2.5
○기  간 : 2012∼2017</t>
    <phoneticPr fontId="5" type="noConversion"/>
  </si>
  <si>
    <t>자연이살아숨쉬는생태하천복원</t>
    <phoneticPr fontId="5" type="noConversion"/>
  </si>
  <si>
    <t>용두천
생태하천
복원사업</t>
    <phoneticPr fontId="5" type="noConversion"/>
  </si>
  <si>
    <t>○위  치 : 청주시 청원구 오창읍 
           성산리, 장남리 일원
○사업량 : L=5.0km
○기  간 : 2013∼2016</t>
    <phoneticPr fontId="5" type="noConversion"/>
  </si>
  <si>
    <t>○위  치 : 청주시 청원구 오창읍
           성산리, 장남리 일원
○사업량 : L=5.0km
○기  간 : 2013 ∼2017</t>
    <phoneticPr fontId="5" type="noConversion"/>
  </si>
  <si>
    <t>맑고 
깨끗한 
수질관리</t>
    <phoneticPr fontId="5" type="noConversion"/>
  </si>
  <si>
    <t>내추
소하천
정비사업</t>
    <phoneticPr fontId="5" type="noConversion"/>
  </si>
  <si>
    <t>○위  치 : 청원구 북이면 신기리
○사업량 : 소하천정비 L=1.2km
○기  간 : 2013~2016</t>
    <phoneticPr fontId="5" type="noConversion"/>
  </si>
  <si>
    <t>○공정율 50%</t>
    <phoneticPr fontId="5" type="noConversion"/>
  </si>
  <si>
    <t>후기
소하천 
정비사업</t>
    <phoneticPr fontId="5" type="noConversion"/>
  </si>
  <si>
    <t>○위  치 : 청원구 오창읍 후기리
○사업량 : 소하천정비 L=1.74km
○기  간 : 2014~2015</t>
    <phoneticPr fontId="5" type="noConversion"/>
  </si>
  <si>
    <t>○공정율 70%</t>
    <phoneticPr fontId="5" type="noConversion"/>
  </si>
  <si>
    <t>탑연
소하천
정비사업</t>
    <phoneticPr fontId="5" type="noConversion"/>
  </si>
  <si>
    <t>○위  치 : 흥덕구 강내면 탑연리
○사업량 : 소하천정비 L=1.12km
○기  간 : 2014~2016</t>
    <phoneticPr fontId="5" type="noConversion"/>
  </si>
  <si>
    <t>○토지보상 중</t>
    <phoneticPr fontId="5" type="noConversion"/>
  </si>
  <si>
    <t>청주
국제에코
콤플렉스
조성</t>
    <phoneticPr fontId="5" type="noConversion"/>
  </si>
  <si>
    <t>환경정책과</t>
    <phoneticPr fontId="5" type="noConversion"/>
  </si>
  <si>
    <t>○위  치 : 흥덕구 문암동100 
○사업량 : 210,000㎡
○기  간 : 2013~2015</t>
    <phoneticPr fontId="5" type="noConversion"/>
  </si>
  <si>
    <t>○실시설계완료
○공사 및 비상주
  감리용역 계약완료
○공정율 10%</t>
    <phoneticPr fontId="5" type="noConversion"/>
  </si>
  <si>
    <t>○위  치 : 흥덕구 문암동100 
○사업량 : 연면적 2,383.05㎡
           외부체험시설 11,887 ㎡
○기  간 : 2013~2016</t>
    <phoneticPr fontId="5" type="noConversion"/>
  </si>
  <si>
    <t>청주권
광역매립장
증설사업</t>
    <phoneticPr fontId="5" type="noConversion"/>
  </si>
  <si>
    <t>자원정책과</t>
    <phoneticPr fontId="5" type="noConversion"/>
  </si>
  <si>
    <t>○위  치 : 강내면 학천리 산79
           외 3필지(현 매립장 내)
○사업량 : 면적 29,093㎡
○기  간 : 2012~2016</t>
    <phoneticPr fontId="5" type="noConversion"/>
  </si>
  <si>
    <t>청주권광역소각시설
증설사업</t>
    <phoneticPr fontId="5" type="noConversion"/>
  </si>
  <si>
    <t>○위  치 : 휴암동 388-2번지일원
○사업량 : 소각시설 200톤/일
○기  간 : 2009~2015</t>
    <phoneticPr fontId="5" type="noConversion"/>
  </si>
  <si>
    <t>○위  치 : 휴암동 388-2번지 일원
○사업량 : 소각시설 200톤/일
○기  간 : 2009 ~ 2015</t>
    <phoneticPr fontId="5" type="noConversion"/>
  </si>
  <si>
    <t>하수관리</t>
    <phoneticPr fontId="5" type="noConversion"/>
  </si>
  <si>
    <t>효율적인 지하수관리</t>
    <phoneticPr fontId="5" type="noConversion"/>
  </si>
  <si>
    <t>지하수관리시스템 구축사업</t>
    <phoneticPr fontId="5" type="noConversion"/>
  </si>
  <si>
    <t>하수행정과</t>
    <phoneticPr fontId="3" type="noConversion"/>
  </si>
  <si>
    <t>○신규
○2015.2.6. : 착수
○공정율 5%</t>
    <phoneticPr fontId="5" type="noConversion"/>
  </si>
  <si>
    <t>○위  치 : 청주시 일원
○사업량
  - 지하수관리시스템 구축 1식
  - 지하수시설 실태조사 38,400개소
  - 지하수 관측공 설치 4개소
○기  간 : 2015 ~ 2017</t>
    <phoneticPr fontId="5" type="noConversion"/>
  </si>
  <si>
    <t>가덕
하수처리
시설설치
사업</t>
    <phoneticPr fontId="5" type="noConversion"/>
  </si>
  <si>
    <t>하수시설과</t>
    <phoneticPr fontId="5" type="noConversion"/>
  </si>
  <si>
    <t>○위  치 : 남일.두산리103번지 일원
○사업량 : 하수처리장 Q=800톤/일
○기  간 : 2013~2016</t>
    <phoneticPr fontId="5" type="noConversion"/>
  </si>
  <si>
    <r>
      <t xml:space="preserve">○총사업비:11,000,000천원
</t>
    </r>
    <r>
      <rPr>
        <sz val="8"/>
        <color theme="1"/>
        <rFont val="돋움"/>
        <family val="3"/>
        <charset val="129"/>
      </rPr>
      <t xml:space="preserve">  -하수도특별회계:274,057천원
   (2012년 설계비/(구)청원군)
  ※ 2013년 설계용역완료
   (총사업비에 포함,
    계속비조서 예산액에는
    회계상이로 미표시)
  -수특회계:10,725,943천원
   (공사비,감리비)   </t>
    </r>
    <r>
      <rPr>
        <sz val="9"/>
        <color theme="1"/>
        <rFont val="굴림체"/>
        <family val="3"/>
        <charset val="129"/>
      </rPr>
      <t xml:space="preserve">
○공사 공정률: 5%</t>
    </r>
    <phoneticPr fontId="5" type="noConversion"/>
  </si>
  <si>
    <t>○위  치 : 남일.두산리103번지 일원
○사업량 : 하수처리장 Q=800톤/일
○기  간 : 2013~2017</t>
    <phoneticPr fontId="5" type="noConversion"/>
  </si>
  <si>
    <t>가덕
하수관거
설치사업</t>
    <phoneticPr fontId="5" type="noConversion"/>
  </si>
  <si>
    <t>○위  치 : 상당구 가덕면 일원
○사업량 : 하수관거 L=36km
○기  간 : 2013~2016</t>
    <phoneticPr fontId="5" type="noConversion"/>
  </si>
  <si>
    <r>
      <t xml:space="preserve">○총사업비:20,450,000천원
</t>
    </r>
    <r>
      <rPr>
        <sz val="8"/>
        <color theme="1"/>
        <rFont val="돋움"/>
        <family val="3"/>
        <charset val="129"/>
      </rPr>
      <t xml:space="preserve">  -하수도특별회계:522,620천원
    (2012년설계비/(구)청원군)
  ※ 2013년 설계용역완료
   (총사업비에 포함,
    계속비조서 예산액에는
    회계상이로 미표시)</t>
    </r>
    <r>
      <rPr>
        <sz val="9"/>
        <color theme="1"/>
        <rFont val="굴림체"/>
        <family val="3"/>
        <charset val="129"/>
      </rPr>
      <t xml:space="preserve">
</t>
    </r>
    <r>
      <rPr>
        <sz val="8"/>
        <color theme="1"/>
        <rFont val="돋움"/>
        <family val="3"/>
        <charset val="129"/>
      </rPr>
      <t xml:space="preserve"> -수특회계:19,927,380천원
  (공사비,감리비)  </t>
    </r>
    <r>
      <rPr>
        <sz val="9"/>
        <color theme="1"/>
        <rFont val="굴림체"/>
        <family val="3"/>
        <charset val="129"/>
      </rPr>
      <t xml:space="preserve"> 
○공사 공정률: 5%</t>
    </r>
    <phoneticPr fontId="3" type="noConversion"/>
  </si>
  <si>
    <t>○위  치 : 상당구 가덕면 일원
○사업량 : 하수관거 L=36km
○기  간 : 2013~2017</t>
    <phoneticPr fontId="5" type="noConversion"/>
  </si>
  <si>
    <t>남이
하수처리
시설 설치
사업</t>
    <phoneticPr fontId="5" type="noConversion"/>
  </si>
  <si>
    <t xml:space="preserve">○위  치 : 서원구 남이면 부용외천리
○사업량 : 1,000톤/일,하수관로 7.4km
○기  간 : 2012~2016
</t>
    <phoneticPr fontId="5" type="noConversion"/>
  </si>
  <si>
    <r>
      <t xml:space="preserve">○총사업비:13,448,000천원
</t>
    </r>
    <r>
      <rPr>
        <sz val="8"/>
        <color theme="1"/>
        <rFont val="돋움"/>
        <family val="3"/>
        <charset val="129"/>
      </rPr>
      <t xml:space="preserve">  -하수도특별회계:349,728천원
   (2012년 설계비/(구)청원군)
 ※2013년 설계용역완료
  (총사업비에 포함,
   계속비조서 예산액에는
   회계상이로 미표시)
  -수특회계 :13,098,272천원
   (공사비, 감리비)</t>
    </r>
    <r>
      <rPr>
        <sz val="9"/>
        <color theme="1"/>
        <rFont val="굴림체"/>
        <family val="3"/>
        <charset val="129"/>
      </rPr>
      <t xml:space="preserve">   
○공사 공정률: 5%</t>
    </r>
    <phoneticPr fontId="5" type="noConversion"/>
  </si>
  <si>
    <t xml:space="preserve">○위  치 : 서원구 남이면 부용외천리
○사업량 : 1,000톤/일,하수관로 7.4km
○기  간 : 2012~2017
</t>
    <phoneticPr fontId="5" type="noConversion"/>
  </si>
  <si>
    <t>남이
하수관거
정비사업</t>
    <phoneticPr fontId="5" type="noConversion"/>
  </si>
  <si>
    <t>○위  치 : 남이.척산리외3곳
○사업량 : 하수관로24.5km
○기  간 : 2012~2016</t>
    <phoneticPr fontId="5" type="noConversion"/>
  </si>
  <si>
    <t xml:space="preserve">○실시설계용역완료
○2014.12:사업집행
○공정률:5% </t>
    <phoneticPr fontId="5" type="noConversion"/>
  </si>
  <si>
    <t>○위  치 : 남이.척산리외3곳
○사업량 : 하수관로24.5km
○기  간 : 2012~2017</t>
    <phoneticPr fontId="5" type="noConversion"/>
  </si>
  <si>
    <t>남일
하수관거
정비사업</t>
    <phoneticPr fontId="5" type="noConversion"/>
  </si>
  <si>
    <t>○위  치 : 남일면 효촌리외3곳
○사업량 : 하수관로22.9km
○기  간 : 2012~2016</t>
    <phoneticPr fontId="5" type="noConversion"/>
  </si>
  <si>
    <t>○2014.7:공사착공
○공정률:14%</t>
    <phoneticPr fontId="5" type="noConversion"/>
  </si>
  <si>
    <t>묵방 3리
마을하수
처리시설
설치사업</t>
    <phoneticPr fontId="5" type="noConversion"/>
  </si>
  <si>
    <t>○위  치 : 내수읍 묵방리 일원
○사업량 : 하수처리시설 30톤/일
○기  간 : 2012~2015</t>
    <phoneticPr fontId="5" type="noConversion"/>
  </si>
  <si>
    <t>석실
하수관거
정비사업</t>
    <phoneticPr fontId="5" type="noConversion"/>
  </si>
  <si>
    <t>○위  치 : 서원구 남이면 석실리일원
○사업량 : 하수관거 L=4.9km
○기  간 : 2012~2016</t>
    <phoneticPr fontId="5" type="noConversion"/>
  </si>
  <si>
    <t>○기본및실시설계완료
○2014.7:공사착공
○공정율:23%</t>
    <phoneticPr fontId="5" type="noConversion"/>
  </si>
  <si>
    <t>학천마을
하수도
정비사업</t>
    <phoneticPr fontId="5" type="noConversion"/>
  </si>
  <si>
    <t>○위  치 : 강내면 학천리 일원
○사업량 : 하수관로 L=4.7km
○기  간 : 2012~2015</t>
    <phoneticPr fontId="5" type="noConversion"/>
  </si>
  <si>
    <t>○2014.5 :설계용역 완료
○2014.11:공정율 30%</t>
    <phoneticPr fontId="5" type="noConversion"/>
  </si>
  <si>
    <t>내수지구
가축분뇨
처리시설
개선사업</t>
    <phoneticPr fontId="5" type="noConversion"/>
  </si>
  <si>
    <t>○위  치 : 내수읍 내수리141번지 일원
○사업량 : 140톤/일
○기  간 : 2012~2016</t>
    <phoneticPr fontId="5" type="noConversion"/>
  </si>
  <si>
    <t>○실시설계 용역완료
○공사계약 발주</t>
    <phoneticPr fontId="5" type="noConversion"/>
  </si>
  <si>
    <t>○위  치 : 내수읍 내수리141번지일원
○사업량 : 140톤/일
○기  간 : 2012~2016</t>
    <phoneticPr fontId="5" type="noConversion"/>
  </si>
  <si>
    <t>옥산
하수처리
시설설치
사업</t>
    <phoneticPr fontId="5" type="noConversion"/>
  </si>
  <si>
    <t>○위  치 : 흥덕.옥산.신촌리292번지
           일원
○사업량 : 하수처리장2,600톤/일
○기  간 : 2009~2015</t>
    <phoneticPr fontId="5" type="noConversion"/>
  </si>
  <si>
    <t xml:space="preserve">○공정률 :90%
</t>
    <phoneticPr fontId="5" type="noConversion"/>
  </si>
  <si>
    <t>옥산
하수관거
설치사업</t>
    <phoneticPr fontId="5" type="noConversion"/>
  </si>
  <si>
    <t>○위  치 : 흥덕구 옥산면 일원
○사업량 : 하수관거L=21.9km
○기  간 : 2009~2015</t>
    <phoneticPr fontId="5" type="noConversion"/>
  </si>
  <si>
    <t>○공정률 :90%</t>
    <phoneticPr fontId="5" type="noConversion"/>
  </si>
  <si>
    <t>청원
종합사격장
시설보수
사업</t>
    <phoneticPr fontId="5" type="noConversion"/>
  </si>
  <si>
    <t>체육시설과</t>
    <phoneticPr fontId="5" type="noConversion"/>
  </si>
  <si>
    <t>○2차분 준공
○잔여분 착공
○공정율 65%</t>
    <phoneticPr fontId="5" type="noConversion"/>
  </si>
  <si>
    <t>○위  치 : 내수읍 도원세교로 369
○사업량 : 결선사격장 증축 등
○기  간 : 2012~2016</t>
    <phoneticPr fontId="5" type="noConversion"/>
  </si>
  <si>
    <t>청주
실내수영장
개선사업
(장애)</t>
    <phoneticPr fontId="5" type="noConversion"/>
  </si>
  <si>
    <t>○실시설계 용역 수행 중</t>
    <phoneticPr fontId="5" type="noConversion"/>
  </si>
  <si>
    <t xml:space="preserve">○위  치 : 서원구 흥덕로 69
○사업량 : 장애인관람석 설치 등
○기  간 : 2014~2016 </t>
    <phoneticPr fontId="5" type="noConversion"/>
  </si>
  <si>
    <t>청주
실내수영장
개선사업
(노후)</t>
    <phoneticPr fontId="5" type="noConversion"/>
  </si>
  <si>
    <t xml:space="preserve">○위  치 : 서원구 흥덕로 69
○사업량 : 천장,바닥,타일교체 등 
○기  간 : 2014~2016 </t>
    <phoneticPr fontId="5" type="noConversion"/>
  </si>
  <si>
    <t>청주체육관 개선사업
(장애)</t>
    <phoneticPr fontId="5" type="noConversion"/>
  </si>
  <si>
    <t>○실시설계 사업수행능력 평가 진행 중</t>
    <phoneticPr fontId="5" type="noConversion"/>
  </si>
  <si>
    <t>○위  치 : 서원구 사직대로 229
○사업량 : 화장실보수,자동문 설치 등 
○기  간 : 2014~2016</t>
    <phoneticPr fontId="5" type="noConversion"/>
  </si>
  <si>
    <t>청주체육관 개선사업
(노후)</t>
    <phoneticPr fontId="5" type="noConversion"/>
  </si>
  <si>
    <t>○위  치 : 서원구 사직대로 229
○사업량 : 창호,바닥교체,방송설비 등
○기  간 : 2014~2016</t>
    <phoneticPr fontId="5" type="noConversion"/>
  </si>
  <si>
    <t>오창복합
문화센터
건립</t>
    <phoneticPr fontId="5" type="noConversion"/>
  </si>
  <si>
    <t>평생학습관</t>
    <phoneticPr fontId="5" type="noConversion"/>
  </si>
  <si>
    <t>○위  치 : 오창읍 각리 636-8
○사업량 : 대지9,367㎡ 면적8,284.5㎡
○기  간 : 2013~2015</t>
    <phoneticPr fontId="5" type="noConversion"/>
  </si>
  <si>
    <t>청주대교
보수보강
공사</t>
    <phoneticPr fontId="5" type="noConversion"/>
  </si>
  <si>
    <t>서원구 
건설교통과</t>
    <phoneticPr fontId="5" type="noConversion"/>
  </si>
  <si>
    <t>○위  치 : 서원구 사직동 청주대교
○사업량 : 교량받침 교체 168개소,
          교면방수 및 재포장 2,295㎡
○기  간 : 2015~2016</t>
    <phoneticPr fontId="5" type="noConversion"/>
  </si>
  <si>
    <t>○조달계약의뢰</t>
    <phoneticPr fontId="5" type="noConversion"/>
  </si>
  <si>
    <t>○위  치 : 서원구 사직동 청주대교
○사업량 : 교량받침 교체 168개소,
          교면방수 및 재포장 2,295㎡
○기  간 : 2015</t>
    <phoneticPr fontId="5" type="noConversion"/>
  </si>
  <si>
    <t>청남교
보수보강
공사</t>
    <phoneticPr fontId="5" type="noConversion"/>
  </si>
  <si>
    <t>○위  치 : 서원구 모충동 청남교
○사업량 : 교량받침 교체 160개소,
          교면방수 및 재포장 3,321㎡
○기  간 : 2015~2016</t>
    <phoneticPr fontId="5" type="noConversion"/>
  </si>
  <si>
    <t>○위  치 : 서원구 모충동 청남교
○사업량 : 교량받침 교체 160개소,
          교면방수 및 재포장 3,321㎡
○기  간 : 2015</t>
    <phoneticPr fontId="5" type="noConversion"/>
  </si>
  <si>
    <t>석남천교
재가설공사
(강서1동
 교량정비)</t>
    <phoneticPr fontId="5" type="noConversion"/>
  </si>
  <si>
    <t>흥덕구 
건설교통과</t>
    <phoneticPr fontId="5" type="noConversion"/>
  </si>
  <si>
    <t>○위  치 : 서촌동 653-1 
○사업량 : L=70m,B=8m
○기  간 : 2013~2015</t>
    <phoneticPr fontId="5" type="noConversion"/>
  </si>
  <si>
    <t>○교량재가설
○공정율 40%</t>
    <phoneticPr fontId="5" type="noConversion"/>
  </si>
  <si>
    <t>○신규
○지침 완료 후 추진</t>
    <phoneticPr fontId="5" type="noConversion"/>
  </si>
  <si>
    <t>○위  치 : 강내면 학천리 산77-11
           외 3필지
○사업량 : 면적 29,093㎡
○기  간 : 2012~2016</t>
    <phoneticPr fontId="5" type="noConversion"/>
  </si>
  <si>
    <t>○공정율:5%</t>
    <phoneticPr fontId="5" type="noConversion"/>
  </si>
  <si>
    <t>○공정율:95%</t>
    <phoneticPr fontId="5" type="noConversion"/>
  </si>
  <si>
    <t>○2014.4.1. 착공
○공정율 42%</t>
    <phoneticPr fontId="5" type="noConversion"/>
  </si>
  <si>
    <t>○인허가 및 세부실시설계중
○공정율 20%
○기존 총사업비에서
  보조사업자 자부담30%
  해당금액 제외</t>
    <phoneticPr fontId="5" type="noConversion"/>
  </si>
  <si>
    <t>도시개발</t>
    <phoneticPr fontId="5" type="noConversion"/>
  </si>
  <si>
    <t>도시재생과</t>
    <phoneticPr fontId="5" type="noConversion"/>
  </si>
  <si>
    <t>○신규
○실시설계용역중</t>
    <phoneticPr fontId="5" type="noConversion"/>
  </si>
  <si>
    <t>KGB복합
산업단지
용수공급
시설설치
사업</t>
    <phoneticPr fontId="5" type="noConversion"/>
  </si>
  <si>
    <t xml:space="preserve">○위  치 : 상당구 문의면 남계리
○사업량 : 송수관로(d=150mm)L=7.5km,
           배수지 및 가압장 각 1개소
○기  간 : 2015~2017 </t>
    <phoneticPr fontId="5" type="noConversion"/>
  </si>
  <si>
    <t>문화예술
행사 지원</t>
    <phoneticPr fontId="5" type="noConversion"/>
  </si>
  <si>
    <t>문화예술
진흥</t>
    <phoneticPr fontId="5" type="noConversion"/>
  </si>
  <si>
    <t>도시재생</t>
    <phoneticPr fontId="5" type="noConversion"/>
  </si>
  <si>
    <t>도시재생</t>
    <phoneticPr fontId="5" type="noConversion"/>
  </si>
  <si>
    <t>도시재생
관리</t>
    <phoneticPr fontId="5" type="noConversion"/>
  </si>
  <si>
    <t>도시 및
주거환경
정비사업</t>
    <phoneticPr fontId="5" type="noConversion"/>
  </si>
  <si>
    <t>도심내 도로
교통망 확충</t>
    <phoneticPr fontId="5" type="noConversion"/>
  </si>
  <si>
    <t>녹색환경
생활화</t>
    <phoneticPr fontId="5" type="noConversion"/>
  </si>
  <si>
    <t>친환경적
청정도시
추진기반
조성</t>
    <phoneticPr fontId="5" type="noConversion"/>
  </si>
  <si>
    <t>폐기물
처리시설
확충</t>
    <phoneticPr fontId="5" type="noConversion"/>
  </si>
  <si>
    <t>밝고깨끗한
자원순환
도시
으뜸 청주</t>
    <phoneticPr fontId="5" type="noConversion"/>
  </si>
  <si>
    <t>폐기물
처리시설
확충</t>
    <phoneticPr fontId="5" type="noConversion"/>
  </si>
  <si>
    <t>공공하수도
시설확충 및 운영</t>
    <phoneticPr fontId="5" type="noConversion"/>
  </si>
  <si>
    <t>폐수·가축
분뇨
처리시설
확충및개선</t>
    <phoneticPr fontId="5" type="noConversion"/>
  </si>
  <si>
    <t>경기력
향상을 위한
체육시설
개선</t>
    <phoneticPr fontId="5" type="noConversion"/>
  </si>
  <si>
    <t>최고수준의 체육시설
관리</t>
    <phoneticPr fontId="5" type="noConversion"/>
  </si>
  <si>
    <t>문화산업
육성</t>
    <phoneticPr fontId="5" type="noConversion"/>
  </si>
  <si>
    <t>지역균형
발전을 위한
도시기반
조성</t>
    <phoneticPr fontId="5" type="noConversion"/>
  </si>
  <si>
    <t>○위  치 :서촌동653-1
○사업량 :교량L=73m
○기  간 :2013~2015</t>
    <phoneticPr fontId="5" type="noConversion"/>
  </si>
  <si>
    <t>77건</t>
    <phoneticPr fontId="5" type="noConversion"/>
  </si>
  <si>
    <t>○도시계획시설 결정
○2015. 5 보상추진</t>
    <phoneticPr fontId="5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</si>
</sst>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;[Red]\-#,##0\ "/>
    <numFmt numFmtId="177" formatCode="#,##0;[Red]#,##0"/>
    <numFmt numFmtId="178" formatCode="#,##0_ "/>
  </numFmts>
  <fonts count="21">
    <font>
      <sz val="11"/>
      <name val="돋움"/>
      <family val="3"/>
      <charset val="129"/>
    </font>
    <font>
      <sz val="10"/>
      <color indexed="8"/>
      <name val="굴림"/>
      <family val="3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sz val="24"/>
      <color indexed="8"/>
      <name val="HY울릉도M"/>
      <family val="1"/>
      <charset val="129"/>
    </font>
    <font>
      <sz val="8"/>
      <name val="돋움"/>
      <family val="3"/>
      <charset val="129"/>
    </font>
    <font>
      <b/>
      <sz val="10"/>
      <name val="굴림체"/>
      <family val="3"/>
    </font>
    <font>
      <b/>
      <sz val="9"/>
      <name val="굴림체"/>
      <family val="3"/>
    </font>
    <font>
      <sz val="11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theme="1"/>
      <name val="굴림체"/>
      <family val="3"/>
    </font>
    <font>
      <b/>
      <sz val="10"/>
      <color theme="1"/>
      <name val="Arial Narrow"/>
      <family val="2"/>
    </font>
    <font>
      <sz val="9"/>
      <color theme="1"/>
      <name val="굴림체"/>
      <family val="3"/>
      <charset val="129"/>
    </font>
    <font>
      <sz val="9"/>
      <color theme="1"/>
      <name val="굴림체"/>
      <family val="3"/>
    </font>
    <font>
      <sz val="8"/>
      <color theme="1"/>
      <name val="굴림체"/>
      <family val="3"/>
      <charset val="129"/>
    </font>
    <font>
      <sz val="9"/>
      <color theme="1"/>
      <name val="굴림"/>
      <family val="3"/>
      <charset val="129"/>
    </font>
    <font>
      <sz val="8"/>
      <color theme="1"/>
      <name val="돋움"/>
      <family val="3"/>
      <charset val="129"/>
    </font>
    <font>
      <sz val="10"/>
      <color indexed="8"/>
      <name val="Arial Narrow"/>
      <family val="2"/>
    </font>
    <font>
      <sz val="9"/>
      <color theme="1"/>
      <name val="굴림채"/>
      <family val="3"/>
      <charset val="129"/>
    </font>
    <font>
      <sz val="9"/>
      <color indexed="8"/>
      <name val="굴림채"/>
      <family val="3"/>
      <charset val="129"/>
    </font>
    <font>
      <sz val="9"/>
      <color indexed="8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8" fillId="0" borderId="0" applyFont="0" applyFill="0" applyBorder="0" applyAlignment="0" applyProtection="0"/>
    <xf numFmtId="0" fontId="9" fillId="0" borderId="0"/>
  </cellStyleXfs>
  <cellXfs count="80">
    <xf numFmtId="0" fontId="0" fillId="0" borderId="0" xfId="0"/>
    <xf numFmtId="0" fontId="2" fillId="0" borderId="0" xfId="1" applyFont="1" applyFill="1" applyAlignment="1"/>
    <xf numFmtId="0" fontId="2" fillId="0" borderId="0" xfId="1" applyFont="1" applyFill="1"/>
    <xf numFmtId="0" fontId="2" fillId="0" borderId="0" xfId="1" applyFont="1"/>
    <xf numFmtId="176" fontId="2" fillId="0" borderId="0" xfId="1" applyNumberFormat="1" applyFont="1" applyFill="1" applyAlignment="1"/>
    <xf numFmtId="0" fontId="2" fillId="0" borderId="0" xfId="1" applyFont="1" applyFill="1" applyAlignment="1">
      <alignment horizontal="left"/>
    </xf>
    <xf numFmtId="0" fontId="1" fillId="0" borderId="0" xfId="1"/>
    <xf numFmtId="0" fontId="2" fillId="0" borderId="0" xfId="1" applyFont="1" applyFill="1" applyAlignment="1">
      <alignment horizontal="right"/>
    </xf>
    <xf numFmtId="176" fontId="6" fillId="2" borderId="1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1" fillId="0" borderId="0" xfId="1" applyFill="1" applyAlignment="1">
      <alignment vertical="center"/>
    </xf>
    <xf numFmtId="178" fontId="1" fillId="0" borderId="0" xfId="1" applyNumberFormat="1" applyFill="1"/>
    <xf numFmtId="49" fontId="10" fillId="0" borderId="1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vertical="center" shrinkToFit="1"/>
    </xf>
    <xf numFmtId="49" fontId="10" fillId="0" borderId="1" xfId="1" applyNumberFormat="1" applyFont="1" applyFill="1" applyBorder="1" applyAlignment="1">
      <alignment horizontal="left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left" vertical="center" wrapText="1"/>
    </xf>
    <xf numFmtId="176" fontId="12" fillId="0" borderId="1" xfId="1" applyNumberFormat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/>
    </xf>
    <xf numFmtId="49" fontId="12" fillId="0" borderId="1" xfId="1" applyNumberFormat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 wrapText="1" shrinkToFit="1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12" fillId="0" borderId="1" xfId="0" applyNumberFormat="1" applyFont="1" applyFill="1" applyBorder="1" applyAlignment="1">
      <alignment vertical="center" shrinkToFi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/>
    </xf>
    <xf numFmtId="177" fontId="12" fillId="0" borderId="1" xfId="0" applyNumberFormat="1" applyFont="1" applyFill="1" applyBorder="1" applyAlignment="1">
      <alignment horizontal="righ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right" vertical="center" shrinkToFit="1"/>
    </xf>
    <xf numFmtId="178" fontId="12" fillId="0" borderId="1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vertical="center" shrinkToFit="1"/>
    </xf>
    <xf numFmtId="49" fontId="12" fillId="0" borderId="1" xfId="1" applyNumberFormat="1" applyFont="1" applyFill="1" applyBorder="1" applyAlignment="1">
      <alignment horizontal="left" vertical="center" wrapText="1"/>
    </xf>
    <xf numFmtId="177" fontId="17" fillId="0" borderId="5" xfId="0" applyNumberFormat="1" applyFont="1" applyFill="1" applyBorder="1" applyAlignment="1">
      <alignment horizontal="right" vertical="center" shrinkToFit="1"/>
    </xf>
    <xf numFmtId="177" fontId="17" fillId="0" borderId="6" xfId="0" applyNumberFormat="1" applyFont="1" applyFill="1" applyBorder="1" applyAlignment="1">
      <alignment horizontal="right" vertical="center" shrinkToFit="1"/>
    </xf>
    <xf numFmtId="176" fontId="18" fillId="0" borderId="1" xfId="0" applyNumberFormat="1" applyFont="1" applyFill="1" applyBorder="1" applyAlignment="1">
      <alignment horizontal="right" vertical="center" shrinkToFit="1"/>
    </xf>
    <xf numFmtId="177" fontId="19" fillId="0" borderId="1" xfId="0" applyNumberFormat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vertical="center" wrapText="1" shrinkToFit="1"/>
    </xf>
    <xf numFmtId="177" fontId="20" fillId="0" borderId="1" xfId="0" applyNumberFormat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49" fontId="12" fillId="0" borderId="1" xfId="1" applyNumberFormat="1" applyFont="1" applyFill="1" applyBorder="1" applyAlignment="1">
      <alignment horizontal="left" vertical="top" wrapText="1" shrinkToFit="1"/>
    </xf>
    <xf numFmtId="49" fontId="12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top" shrinkToFit="1"/>
    </xf>
    <xf numFmtId="178" fontId="12" fillId="0" borderId="1" xfId="0" applyNumberFormat="1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vertical="top" wrapText="1"/>
    </xf>
    <xf numFmtId="0" fontId="12" fillId="0" borderId="1" xfId="1" applyFont="1" applyFill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horizontal="left" vertical="top" wrapText="1"/>
    </xf>
    <xf numFmtId="49" fontId="12" fillId="0" borderId="1" xfId="1" applyNumberFormat="1" applyFont="1" applyFill="1" applyBorder="1" applyAlignment="1">
      <alignment vertical="top" wrapText="1"/>
    </xf>
    <xf numFmtId="0" fontId="12" fillId="0" borderId="1" xfId="1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49" fontId="12" fillId="0" borderId="2" xfId="1" applyNumberFormat="1" applyFont="1" applyFill="1" applyBorder="1" applyAlignment="1">
      <alignment horizontal="left" vertical="center" wrapText="1"/>
    </xf>
    <xf numFmtId="49" fontId="12" fillId="0" borderId="3" xfId="1" applyNumberFormat="1" applyFont="1" applyFill="1" applyBorder="1" applyAlignment="1">
      <alignment horizontal="left" vertical="center" wrapText="1"/>
    </xf>
    <xf numFmtId="49" fontId="12" fillId="0" borderId="4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shrinkToFit="1"/>
    </xf>
    <xf numFmtId="49" fontId="12" fillId="0" borderId="1" xfId="1" applyNumberFormat="1" applyFont="1" applyFill="1" applyBorder="1" applyAlignment="1">
      <alignment vertical="top" wrapText="1" shrinkToFi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49" fontId="6" fillId="2" borderId="1" xfId="1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</cellXfs>
  <cellStyles count="4">
    <cellStyle name="쉼표 [0] 2 2" xfId="2"/>
    <cellStyle name="표준" xfId="0" builtinId="0"/>
    <cellStyle name="표준 2" xfId="3"/>
    <cellStyle name="표준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outlinePr summaryBelow="0" summaryRight="0"/>
  </sheetPr>
  <dimension ref="A1:R242"/>
  <sheetViews>
    <sheetView tabSelected="1" view="pageLayout" zoomScaleNormal="100" workbookViewId="0">
      <selection activeCell="C39" sqref="C39:C41"/>
    </sheetView>
  </sheetViews>
  <sheetFormatPr defaultRowHeight="12.75" customHeight="1"/>
  <cols>
    <col min="1" max="2" width="8.6640625" style="1" customWidth="1"/>
    <col min="3" max="3" width="8.21875" style="1" customWidth="1"/>
    <col min="4" max="4" width="9.21875" style="2" customWidth="1"/>
    <col min="5" max="5" width="5.77734375" style="3" customWidth="1"/>
    <col min="6" max="6" width="26" style="3" customWidth="1"/>
    <col min="7" max="16" width="9.109375" style="4" customWidth="1"/>
    <col min="17" max="17" width="18.6640625" style="5" customWidth="1"/>
    <col min="18" max="18" width="9.88671875" style="6" customWidth="1"/>
    <col min="19" max="16384" width="8.88671875" style="6"/>
  </cols>
  <sheetData>
    <row r="1" spans="1:17" ht="5.25" customHeight="1"/>
    <row r="2" spans="1:17" ht="37.5" customHeigh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" customHeight="1">
      <c r="Q3" s="7" t="s">
        <v>1</v>
      </c>
    </row>
    <row r="4" spans="1:17" ht="23.25" customHeight="1">
      <c r="A4" s="76" t="s">
        <v>2</v>
      </c>
      <c r="B4" s="76"/>
      <c r="C4" s="76"/>
      <c r="D4" s="76" t="s">
        <v>3</v>
      </c>
      <c r="E4" s="76" t="s">
        <v>4</v>
      </c>
      <c r="F4" s="76" t="s">
        <v>5</v>
      </c>
      <c r="G4" s="77" t="s">
        <v>6</v>
      </c>
      <c r="H4" s="78" t="s">
        <v>7</v>
      </c>
      <c r="I4" s="78"/>
      <c r="J4" s="78"/>
      <c r="K4" s="78" t="s">
        <v>8</v>
      </c>
      <c r="L4" s="78"/>
      <c r="M4" s="78"/>
      <c r="N4" s="78" t="s">
        <v>9</v>
      </c>
      <c r="O4" s="78" t="s">
        <v>10</v>
      </c>
      <c r="P4" s="79" t="s">
        <v>11</v>
      </c>
      <c r="Q4" s="76" t="s">
        <v>12</v>
      </c>
    </row>
    <row r="5" spans="1:17" ht="23.25" customHeight="1">
      <c r="A5" s="76"/>
      <c r="B5" s="76"/>
      <c r="C5" s="76"/>
      <c r="D5" s="76"/>
      <c r="E5" s="76"/>
      <c r="F5" s="76"/>
      <c r="G5" s="77"/>
      <c r="H5" s="8" t="s">
        <v>13</v>
      </c>
      <c r="I5" s="8" t="s">
        <v>14</v>
      </c>
      <c r="J5" s="8" t="s">
        <v>15</v>
      </c>
      <c r="K5" s="8" t="s">
        <v>13</v>
      </c>
      <c r="L5" s="8" t="s">
        <v>14</v>
      </c>
      <c r="M5" s="8" t="s">
        <v>15</v>
      </c>
      <c r="N5" s="78"/>
      <c r="O5" s="78"/>
      <c r="P5" s="79"/>
      <c r="Q5" s="76"/>
    </row>
    <row r="6" spans="1:17" ht="24" customHeight="1">
      <c r="A6" s="73" t="s">
        <v>16</v>
      </c>
      <c r="B6" s="73"/>
      <c r="C6" s="73"/>
      <c r="D6" s="73"/>
      <c r="E6" s="12" t="s">
        <v>66</v>
      </c>
      <c r="F6" s="73" t="s">
        <v>384</v>
      </c>
      <c r="G6" s="13">
        <f ca="1">SUM(H6,K6,N6,O6,P6)</f>
        <v>1791770024</v>
      </c>
      <c r="H6" s="13">
        <f ca="1">SUMIF($E$9:$H$262,E9,$H$9:$H$262)</f>
        <v>616451987</v>
      </c>
      <c r="I6" s="13">
        <f ca="1">SUMIF($E$9:$I$262,E9,$I$9:$I$262)</f>
        <v>548571526</v>
      </c>
      <c r="J6" s="13">
        <f ca="1">H6-I6</f>
        <v>67880461</v>
      </c>
      <c r="K6" s="13">
        <f ca="1">SUMIF($E$9:$M$262,E9,K$9:K$262)</f>
        <v>173414557</v>
      </c>
      <c r="L6" s="13">
        <f ca="1">SUMIF($E$9:$M$262,E9,L$9:L$262)</f>
        <v>71823177</v>
      </c>
      <c r="M6" s="13">
        <f ca="1">K6-L6</f>
        <v>101591380</v>
      </c>
      <c r="N6" s="13">
        <f ca="1">SUMIF($E$9:$P$262,E9,N$9:N$542)</f>
        <v>191238933</v>
      </c>
      <c r="O6" s="13">
        <f ca="1">SUMIF($E$9:$P$262,E9,O$9:O$542)</f>
        <v>209121636</v>
      </c>
      <c r="P6" s="13">
        <f ca="1">SUMIF($E$9:$P$262,E9,P$9:P$542)</f>
        <v>601542911</v>
      </c>
      <c r="Q6" s="14"/>
    </row>
    <row r="7" spans="1:17" ht="24" customHeight="1">
      <c r="A7" s="73"/>
      <c r="B7" s="73"/>
      <c r="C7" s="73"/>
      <c r="D7" s="73"/>
      <c r="E7" s="12" t="s">
        <v>67</v>
      </c>
      <c r="F7" s="73"/>
      <c r="G7" s="13">
        <f ca="1">SUM(H7,K7,N7,O7,P7)</f>
        <v>1718196940</v>
      </c>
      <c r="H7" s="13">
        <f ca="1">SUMIF($E$9:$H$262,E10,$H$9:$H$262)</f>
        <v>616530587</v>
      </c>
      <c r="I7" s="13">
        <f ca="1">SUMIF($E$9:$I$262,E10,$I$9:$I$262)</f>
        <v>568386206</v>
      </c>
      <c r="J7" s="13">
        <f ca="1">H7-I7</f>
        <v>48144381</v>
      </c>
      <c r="K7" s="13">
        <f ca="1">SUMIF($E$9:$M$262,E10,K$9:K$262)</f>
        <v>172958139</v>
      </c>
      <c r="L7" s="13">
        <f ca="1">SUMIF($E$9:$M$262,E10,L$9:L$542)</f>
        <v>79149197</v>
      </c>
      <c r="M7" s="13">
        <f ca="1">K7-L7</f>
        <v>93808942</v>
      </c>
      <c r="N7" s="13">
        <f ca="1">SUMIF($E$9:$P$262,E10,N$9:N$542)</f>
        <v>199973652</v>
      </c>
      <c r="O7" s="13">
        <f ca="1">SUMIF($E$9:$P$262,E10,O$9:O$542)</f>
        <v>201039588</v>
      </c>
      <c r="P7" s="13">
        <f ca="1">SUMIF($E$9:$P$262,E10,P$9:P$542)</f>
        <v>527694974</v>
      </c>
      <c r="Q7" s="14"/>
    </row>
    <row r="8" spans="1:17" ht="24" customHeight="1">
      <c r="A8" s="73"/>
      <c r="B8" s="73"/>
      <c r="C8" s="73"/>
      <c r="D8" s="73"/>
      <c r="E8" s="12" t="s">
        <v>68</v>
      </c>
      <c r="F8" s="73"/>
      <c r="G8" s="13">
        <f ca="1">G7-G6</f>
        <v>-73573084</v>
      </c>
      <c r="H8" s="13">
        <f ca="1">H7-H6</f>
        <v>78600</v>
      </c>
      <c r="I8" s="13">
        <f t="shared" ref="I8:P8" ca="1" si="0">I7-I6</f>
        <v>19814680</v>
      </c>
      <c r="J8" s="13">
        <f t="shared" ca="1" si="0"/>
        <v>-19736080</v>
      </c>
      <c r="K8" s="13">
        <f t="shared" ca="1" si="0"/>
        <v>-456418</v>
      </c>
      <c r="L8" s="13">
        <f t="shared" ca="1" si="0"/>
        <v>7326020</v>
      </c>
      <c r="M8" s="13">
        <f t="shared" ca="1" si="0"/>
        <v>-7782438</v>
      </c>
      <c r="N8" s="13">
        <f t="shared" ca="1" si="0"/>
        <v>8734719</v>
      </c>
      <c r="O8" s="13">
        <f t="shared" ca="1" si="0"/>
        <v>-8082048</v>
      </c>
      <c r="P8" s="13">
        <f t="shared" ca="1" si="0"/>
        <v>-73847937</v>
      </c>
      <c r="Q8" s="14"/>
    </row>
    <row r="9" spans="1:17" s="9" customFormat="1" ht="51" hidden="1" customHeight="1">
      <c r="A9" s="60" t="s">
        <v>69</v>
      </c>
      <c r="B9" s="60" t="s">
        <v>17</v>
      </c>
      <c r="C9" s="59" t="s">
        <v>70</v>
      </c>
      <c r="D9" s="74" t="s">
        <v>71</v>
      </c>
      <c r="E9" s="15" t="s">
        <v>18</v>
      </c>
      <c r="F9" s="16" t="s">
        <v>72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8">
        <v>0</v>
      </c>
    </row>
    <row r="10" spans="1:17" s="9" customFormat="1" ht="51" hidden="1" customHeight="1">
      <c r="A10" s="60"/>
      <c r="B10" s="60"/>
      <c r="C10" s="59"/>
      <c r="D10" s="74"/>
      <c r="E10" s="15" t="s">
        <v>19</v>
      </c>
      <c r="F10" s="16" t="s">
        <v>72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9">
        <v>0</v>
      </c>
    </row>
    <row r="11" spans="1:17" s="9" customFormat="1" ht="51" hidden="1" customHeight="1">
      <c r="A11" s="60"/>
      <c r="B11" s="60"/>
      <c r="C11" s="59"/>
      <c r="D11" s="74"/>
      <c r="E11" s="15" t="s">
        <v>20</v>
      </c>
      <c r="F11" s="20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18">
        <v>0</v>
      </c>
    </row>
    <row r="12" spans="1:17" s="9" customFormat="1" ht="39" customHeight="1">
      <c r="A12" s="47" t="s">
        <v>21</v>
      </c>
      <c r="B12" s="47" t="s">
        <v>22</v>
      </c>
      <c r="C12" s="47" t="s">
        <v>23</v>
      </c>
      <c r="D12" s="58" t="s">
        <v>73</v>
      </c>
      <c r="E12" s="22" t="s">
        <v>18</v>
      </c>
      <c r="F12" s="23" t="s">
        <v>24</v>
      </c>
      <c r="G12" s="24">
        <f>SUM(H12,K12,N12,O12,P12)</f>
        <v>138000000</v>
      </c>
      <c r="H12" s="25">
        <v>0</v>
      </c>
      <c r="I12" s="25">
        <v>0</v>
      </c>
      <c r="J12" s="25">
        <v>0</v>
      </c>
      <c r="K12" s="25">
        <v>500000</v>
      </c>
      <c r="L12" s="25">
        <v>0</v>
      </c>
      <c r="M12" s="25">
        <v>500000</v>
      </c>
      <c r="N12" s="25">
        <v>25000000</v>
      </c>
      <c r="O12" s="25">
        <v>16000000</v>
      </c>
      <c r="P12" s="25">
        <v>96500000</v>
      </c>
      <c r="Q12" s="50" t="s">
        <v>74</v>
      </c>
    </row>
    <row r="13" spans="1:17" s="9" customFormat="1" ht="39" customHeight="1">
      <c r="A13" s="48"/>
      <c r="B13" s="48"/>
      <c r="C13" s="48"/>
      <c r="D13" s="58"/>
      <c r="E13" s="22" t="s">
        <v>19</v>
      </c>
      <c r="F13" s="23" t="s">
        <v>24</v>
      </c>
      <c r="G13" s="24">
        <f>SUM(H13,K13,N13,O13,P13)</f>
        <v>49500000</v>
      </c>
      <c r="H13" s="24">
        <v>0</v>
      </c>
      <c r="I13" s="24">
        <v>0</v>
      </c>
      <c r="J13" s="24">
        <f>H13-I13</f>
        <v>0</v>
      </c>
      <c r="K13" s="24">
        <v>0</v>
      </c>
      <c r="L13" s="24">
        <v>0</v>
      </c>
      <c r="M13" s="24">
        <f>K13-L13</f>
        <v>0</v>
      </c>
      <c r="N13" s="25">
        <v>25000000</v>
      </c>
      <c r="O13" s="25">
        <v>16000000</v>
      </c>
      <c r="P13" s="25">
        <v>8500000</v>
      </c>
      <c r="Q13" s="50"/>
    </row>
    <row r="14" spans="1:17" s="9" customFormat="1" ht="39" customHeight="1">
      <c r="A14" s="48"/>
      <c r="B14" s="48"/>
      <c r="C14" s="48"/>
      <c r="D14" s="58"/>
      <c r="E14" s="22" t="s">
        <v>20</v>
      </c>
      <c r="F14" s="23"/>
      <c r="G14" s="25">
        <f>G13-G12</f>
        <v>-88500000</v>
      </c>
      <c r="H14" s="25">
        <f t="shared" ref="H14:P14" si="1">H13-H12</f>
        <v>0</v>
      </c>
      <c r="I14" s="25">
        <f t="shared" si="1"/>
        <v>0</v>
      </c>
      <c r="J14" s="25">
        <f t="shared" si="1"/>
        <v>0</v>
      </c>
      <c r="K14" s="25">
        <f t="shared" si="1"/>
        <v>-500000</v>
      </c>
      <c r="L14" s="25">
        <f t="shared" si="1"/>
        <v>0</v>
      </c>
      <c r="M14" s="25">
        <f t="shared" si="1"/>
        <v>-500000</v>
      </c>
      <c r="N14" s="25">
        <f t="shared" si="1"/>
        <v>0</v>
      </c>
      <c r="O14" s="25">
        <f t="shared" si="1"/>
        <v>0</v>
      </c>
      <c r="P14" s="25">
        <f t="shared" si="1"/>
        <v>-88000000</v>
      </c>
      <c r="Q14" s="50"/>
    </row>
    <row r="15" spans="1:17" s="9" customFormat="1" ht="39" customHeight="1">
      <c r="A15" s="71" t="s">
        <v>25</v>
      </c>
      <c r="B15" s="71" t="s">
        <v>26</v>
      </c>
      <c r="C15" s="72" t="s">
        <v>75</v>
      </c>
      <c r="D15" s="51" t="s">
        <v>76</v>
      </c>
      <c r="E15" s="26" t="s">
        <v>18</v>
      </c>
      <c r="F15" s="27" t="s">
        <v>77</v>
      </c>
      <c r="G15" s="24">
        <f>SUM(H15,K15,N15,O15,P15)</f>
        <v>935391</v>
      </c>
      <c r="H15" s="17">
        <v>0</v>
      </c>
      <c r="I15" s="17">
        <v>0</v>
      </c>
      <c r="J15" s="17">
        <v>0</v>
      </c>
      <c r="K15" s="17">
        <v>403391</v>
      </c>
      <c r="L15" s="17">
        <v>382673</v>
      </c>
      <c r="M15" s="17">
        <v>20718</v>
      </c>
      <c r="N15" s="17">
        <v>232000</v>
      </c>
      <c r="O15" s="17">
        <v>300000</v>
      </c>
      <c r="P15" s="17">
        <v>0</v>
      </c>
      <c r="Q15" s="50" t="s">
        <v>78</v>
      </c>
    </row>
    <row r="16" spans="1:17" s="9" customFormat="1" ht="39" customHeight="1">
      <c r="A16" s="71"/>
      <c r="B16" s="71"/>
      <c r="C16" s="72"/>
      <c r="D16" s="51"/>
      <c r="E16" s="26" t="s">
        <v>19</v>
      </c>
      <c r="F16" s="27" t="s">
        <v>77</v>
      </c>
      <c r="G16" s="24">
        <f>SUM(H16,K16,N16,O16,P16)</f>
        <v>933391</v>
      </c>
      <c r="H16" s="17">
        <v>0</v>
      </c>
      <c r="I16" s="17">
        <v>0</v>
      </c>
      <c r="J16" s="17">
        <v>0</v>
      </c>
      <c r="K16" s="17">
        <v>403391</v>
      </c>
      <c r="L16" s="17">
        <v>382673</v>
      </c>
      <c r="M16" s="17">
        <v>20718</v>
      </c>
      <c r="N16" s="17">
        <v>530000</v>
      </c>
      <c r="O16" s="17">
        <v>0</v>
      </c>
      <c r="P16" s="17">
        <v>0</v>
      </c>
      <c r="Q16" s="50"/>
    </row>
    <row r="17" spans="1:17" s="9" customFormat="1" ht="39" customHeight="1">
      <c r="A17" s="71"/>
      <c r="B17" s="71"/>
      <c r="C17" s="72"/>
      <c r="D17" s="51"/>
      <c r="E17" s="26" t="s">
        <v>20</v>
      </c>
      <c r="F17" s="28"/>
      <c r="G17" s="21">
        <f t="shared" ref="G17:P17" si="2">G16-G15</f>
        <v>-2000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298000</v>
      </c>
      <c r="O17" s="21">
        <f t="shared" si="2"/>
        <v>-300000</v>
      </c>
      <c r="P17" s="21">
        <f t="shared" si="2"/>
        <v>0</v>
      </c>
      <c r="Q17" s="50"/>
    </row>
    <row r="18" spans="1:17" s="9" customFormat="1" ht="45" customHeight="1">
      <c r="A18" s="60" t="s">
        <v>366</v>
      </c>
      <c r="B18" s="60" t="s">
        <v>365</v>
      </c>
      <c r="C18" s="59" t="s">
        <v>28</v>
      </c>
      <c r="D18" s="51" t="s">
        <v>79</v>
      </c>
      <c r="E18" s="42" t="s">
        <v>18</v>
      </c>
      <c r="F18" s="23" t="s">
        <v>80</v>
      </c>
      <c r="G18" s="24">
        <f>SUM(H18,K18,N18,O18,P18)</f>
        <v>7912000</v>
      </c>
      <c r="H18" s="25">
        <v>3112400</v>
      </c>
      <c r="I18" s="25">
        <v>259258</v>
      </c>
      <c r="J18" s="25">
        <f>H18-I18</f>
        <v>2853142</v>
      </c>
      <c r="K18" s="25">
        <v>4799600</v>
      </c>
      <c r="L18" s="25">
        <v>1325284</v>
      </c>
      <c r="M18" s="25">
        <f>K18-L18</f>
        <v>3474316</v>
      </c>
      <c r="N18" s="25">
        <v>0</v>
      </c>
      <c r="O18" s="25">
        <v>0</v>
      </c>
      <c r="P18" s="25">
        <v>0</v>
      </c>
      <c r="Q18" s="50" t="s">
        <v>81</v>
      </c>
    </row>
    <row r="19" spans="1:17" s="9" customFormat="1" ht="49.5" customHeight="1">
      <c r="A19" s="60"/>
      <c r="B19" s="60"/>
      <c r="C19" s="59"/>
      <c r="D19" s="51"/>
      <c r="E19" s="42" t="s">
        <v>19</v>
      </c>
      <c r="F19" s="23" t="s">
        <v>80</v>
      </c>
      <c r="G19" s="24">
        <f>SUM(H19,K19,N19,O19,P19)</f>
        <v>8099197</v>
      </c>
      <c r="H19" s="25">
        <v>3112400</v>
      </c>
      <c r="I19" s="25">
        <v>1092668</v>
      </c>
      <c r="J19" s="25">
        <f>H19-I19</f>
        <v>2019732</v>
      </c>
      <c r="K19" s="25">
        <v>4429600</v>
      </c>
      <c r="L19" s="25">
        <v>321379</v>
      </c>
      <c r="M19" s="25">
        <f>K19-L19</f>
        <v>4108221</v>
      </c>
      <c r="N19" s="25">
        <v>557197</v>
      </c>
      <c r="O19" s="25">
        <v>0</v>
      </c>
      <c r="P19" s="25">
        <v>0</v>
      </c>
      <c r="Q19" s="50"/>
    </row>
    <row r="20" spans="1:17" s="9" customFormat="1" ht="39" customHeight="1">
      <c r="A20" s="60"/>
      <c r="B20" s="60"/>
      <c r="C20" s="59"/>
      <c r="D20" s="51"/>
      <c r="E20" s="42" t="s">
        <v>20</v>
      </c>
      <c r="F20" s="28"/>
      <c r="G20" s="25">
        <f>G19-G18</f>
        <v>187197</v>
      </c>
      <c r="H20" s="25">
        <f t="shared" ref="H20:P20" si="3">H19-H18</f>
        <v>0</v>
      </c>
      <c r="I20" s="25">
        <f t="shared" si="3"/>
        <v>833410</v>
      </c>
      <c r="J20" s="25">
        <f t="shared" si="3"/>
        <v>-833410</v>
      </c>
      <c r="K20" s="25">
        <f t="shared" si="3"/>
        <v>-370000</v>
      </c>
      <c r="L20" s="25">
        <f t="shared" si="3"/>
        <v>-1003905</v>
      </c>
      <c r="M20" s="25">
        <f t="shared" si="3"/>
        <v>633905</v>
      </c>
      <c r="N20" s="25">
        <f t="shared" si="3"/>
        <v>557197</v>
      </c>
      <c r="O20" s="25">
        <f t="shared" si="3"/>
        <v>0</v>
      </c>
      <c r="P20" s="25">
        <f t="shared" si="3"/>
        <v>0</v>
      </c>
      <c r="Q20" s="50"/>
    </row>
    <row r="21" spans="1:17" s="9" customFormat="1" ht="39" customHeight="1">
      <c r="A21" s="47" t="s">
        <v>82</v>
      </c>
      <c r="B21" s="47" t="s">
        <v>29</v>
      </c>
      <c r="C21" s="47" t="s">
        <v>30</v>
      </c>
      <c r="D21" s="51" t="s">
        <v>79</v>
      </c>
      <c r="E21" s="22" t="s">
        <v>18</v>
      </c>
      <c r="F21" s="27" t="s">
        <v>31</v>
      </c>
      <c r="G21" s="24">
        <f>SUM(H21,K21,N21,O21,P21)</f>
        <v>30000000</v>
      </c>
      <c r="H21" s="17">
        <v>8945780</v>
      </c>
      <c r="I21" s="17">
        <v>7769303</v>
      </c>
      <c r="J21" s="17">
        <v>1176477</v>
      </c>
      <c r="K21" s="17">
        <v>1370000</v>
      </c>
      <c r="L21" s="17">
        <v>897299</v>
      </c>
      <c r="M21" s="17">
        <v>472701</v>
      </c>
      <c r="N21" s="17">
        <v>2300000</v>
      </c>
      <c r="O21" s="17">
        <v>1000000</v>
      </c>
      <c r="P21" s="17">
        <v>16384220</v>
      </c>
      <c r="Q21" s="50" t="s">
        <v>83</v>
      </c>
    </row>
    <row r="22" spans="1:17" s="9" customFormat="1" ht="39" customHeight="1">
      <c r="A22" s="47"/>
      <c r="B22" s="47"/>
      <c r="C22" s="48"/>
      <c r="D22" s="51"/>
      <c r="E22" s="22" t="s">
        <v>19</v>
      </c>
      <c r="F22" s="27" t="s">
        <v>31</v>
      </c>
      <c r="G22" s="24">
        <f>SUM(H22,K22,N22,O22,P22)</f>
        <v>30000000</v>
      </c>
      <c r="H22" s="17">
        <v>8945780</v>
      </c>
      <c r="I22" s="17">
        <v>7769303</v>
      </c>
      <c r="J22" s="17">
        <v>1176477</v>
      </c>
      <c r="K22" s="17">
        <v>1370000</v>
      </c>
      <c r="L22" s="17">
        <v>897299</v>
      </c>
      <c r="M22" s="17">
        <v>472701</v>
      </c>
      <c r="N22" s="24">
        <v>2150000</v>
      </c>
      <c r="O22" s="24">
        <v>1150000</v>
      </c>
      <c r="P22" s="24">
        <v>16384220</v>
      </c>
      <c r="Q22" s="50"/>
    </row>
    <row r="23" spans="1:17" s="9" customFormat="1" ht="39" customHeight="1">
      <c r="A23" s="47"/>
      <c r="B23" s="47"/>
      <c r="C23" s="48"/>
      <c r="D23" s="51"/>
      <c r="E23" s="22" t="s">
        <v>20</v>
      </c>
      <c r="F23" s="23"/>
      <c r="G23" s="25">
        <f>G22-G21</f>
        <v>0</v>
      </c>
      <c r="H23" s="25">
        <f t="shared" ref="H23:P23" si="4">H22-H21</f>
        <v>0</v>
      </c>
      <c r="I23" s="25">
        <f t="shared" si="4"/>
        <v>0</v>
      </c>
      <c r="J23" s="25">
        <f t="shared" si="4"/>
        <v>0</v>
      </c>
      <c r="K23" s="25">
        <f t="shared" si="4"/>
        <v>0</v>
      </c>
      <c r="L23" s="25">
        <f t="shared" si="4"/>
        <v>0</v>
      </c>
      <c r="M23" s="25">
        <f t="shared" si="4"/>
        <v>0</v>
      </c>
      <c r="N23" s="25">
        <f t="shared" si="4"/>
        <v>-150000</v>
      </c>
      <c r="O23" s="25">
        <f t="shared" si="4"/>
        <v>150000</v>
      </c>
      <c r="P23" s="25">
        <f t="shared" si="4"/>
        <v>0</v>
      </c>
      <c r="Q23" s="50"/>
    </row>
    <row r="24" spans="1:17" s="9" customFormat="1" ht="45" customHeight="1">
      <c r="A24" s="47" t="s">
        <v>82</v>
      </c>
      <c r="B24" s="47" t="s">
        <v>29</v>
      </c>
      <c r="C24" s="47" t="s">
        <v>32</v>
      </c>
      <c r="D24" s="51" t="s">
        <v>79</v>
      </c>
      <c r="E24" s="22" t="s">
        <v>18</v>
      </c>
      <c r="F24" s="27" t="s">
        <v>33</v>
      </c>
      <c r="G24" s="24">
        <f>SUM(H24,K24,N24,O24,P24)</f>
        <v>10000000</v>
      </c>
      <c r="H24" s="17">
        <v>9212410</v>
      </c>
      <c r="I24" s="17">
        <v>8117700</v>
      </c>
      <c r="J24" s="17">
        <v>1094710</v>
      </c>
      <c r="K24" s="17">
        <v>0</v>
      </c>
      <c r="L24" s="17">
        <v>630900</v>
      </c>
      <c r="M24" s="17">
        <v>463810</v>
      </c>
      <c r="N24" s="17">
        <v>400000</v>
      </c>
      <c r="O24" s="17">
        <v>387590</v>
      </c>
      <c r="P24" s="17">
        <v>0</v>
      </c>
      <c r="Q24" s="50" t="s">
        <v>84</v>
      </c>
    </row>
    <row r="25" spans="1:17" s="9" customFormat="1" ht="45" customHeight="1">
      <c r="A25" s="47"/>
      <c r="B25" s="47"/>
      <c r="C25" s="47"/>
      <c r="D25" s="51"/>
      <c r="E25" s="22" t="s">
        <v>19</v>
      </c>
      <c r="F25" s="27" t="s">
        <v>33</v>
      </c>
      <c r="G25" s="24">
        <f>SUM(H25,K25,N25,O25,P25)</f>
        <v>10000000</v>
      </c>
      <c r="H25" s="17">
        <v>9212410</v>
      </c>
      <c r="I25" s="17">
        <v>8117700</v>
      </c>
      <c r="J25" s="17">
        <v>1094710</v>
      </c>
      <c r="K25" s="17">
        <v>0</v>
      </c>
      <c r="L25" s="17">
        <v>630900</v>
      </c>
      <c r="M25" s="17">
        <v>463810</v>
      </c>
      <c r="N25" s="17">
        <v>400000</v>
      </c>
      <c r="O25" s="17">
        <v>387590</v>
      </c>
      <c r="P25" s="17">
        <v>0</v>
      </c>
      <c r="Q25" s="50"/>
    </row>
    <row r="26" spans="1:17" s="9" customFormat="1" ht="45" customHeight="1">
      <c r="A26" s="47"/>
      <c r="B26" s="47"/>
      <c r="C26" s="47"/>
      <c r="D26" s="51"/>
      <c r="E26" s="22" t="s">
        <v>20</v>
      </c>
      <c r="F26" s="23"/>
      <c r="G26" s="25">
        <f>G25-G24</f>
        <v>0</v>
      </c>
      <c r="H26" s="25">
        <f t="shared" ref="H26:P26" si="5">H25-H24</f>
        <v>0</v>
      </c>
      <c r="I26" s="25">
        <f t="shared" si="5"/>
        <v>0</v>
      </c>
      <c r="J26" s="25">
        <f t="shared" si="5"/>
        <v>0</v>
      </c>
      <c r="K26" s="25">
        <f t="shared" si="5"/>
        <v>0</v>
      </c>
      <c r="L26" s="25">
        <f t="shared" si="5"/>
        <v>0</v>
      </c>
      <c r="M26" s="25">
        <f t="shared" si="5"/>
        <v>0</v>
      </c>
      <c r="N26" s="25">
        <f t="shared" si="5"/>
        <v>0</v>
      </c>
      <c r="O26" s="25">
        <f t="shared" si="5"/>
        <v>0</v>
      </c>
      <c r="P26" s="25">
        <f t="shared" si="5"/>
        <v>0</v>
      </c>
      <c r="Q26" s="50"/>
    </row>
    <row r="27" spans="1:17" s="10" customFormat="1" ht="45" customHeight="1">
      <c r="A27" s="47" t="s">
        <v>85</v>
      </c>
      <c r="B27" s="47" t="s">
        <v>86</v>
      </c>
      <c r="C27" s="47" t="s">
        <v>87</v>
      </c>
      <c r="D27" s="51" t="s">
        <v>88</v>
      </c>
      <c r="E27" s="26" t="s">
        <v>89</v>
      </c>
      <c r="F27" s="27" t="s">
        <v>90</v>
      </c>
      <c r="G27" s="24">
        <f>SUM(H27,K27,N27,O27,P27)</f>
        <v>13127000</v>
      </c>
      <c r="H27" s="24">
        <v>9361000</v>
      </c>
      <c r="I27" s="24">
        <v>6192860</v>
      </c>
      <c r="J27" s="24">
        <f>H27-I27</f>
        <v>3168140</v>
      </c>
      <c r="K27" s="24">
        <v>1950000</v>
      </c>
      <c r="L27" s="24">
        <v>160049</v>
      </c>
      <c r="M27" s="24">
        <f>K27-L27</f>
        <v>1789951</v>
      </c>
      <c r="N27" s="24">
        <v>1816000</v>
      </c>
      <c r="O27" s="24">
        <v>0</v>
      </c>
      <c r="P27" s="24">
        <v>0</v>
      </c>
      <c r="Q27" s="50" t="s">
        <v>91</v>
      </c>
    </row>
    <row r="28" spans="1:17" s="10" customFormat="1" ht="45" customHeight="1">
      <c r="A28" s="48"/>
      <c r="B28" s="48"/>
      <c r="C28" s="48"/>
      <c r="D28" s="51"/>
      <c r="E28" s="26" t="s">
        <v>92</v>
      </c>
      <c r="F28" s="27" t="s">
        <v>90</v>
      </c>
      <c r="G28" s="24">
        <f>SUM(H28,K28,N28,O28,P28)</f>
        <v>12822000</v>
      </c>
      <c r="H28" s="24">
        <v>9361000</v>
      </c>
      <c r="I28" s="24">
        <v>7770491</v>
      </c>
      <c r="J28" s="24">
        <f>H28-I28</f>
        <v>1590509</v>
      </c>
      <c r="K28" s="24">
        <v>1950000</v>
      </c>
      <c r="L28" s="24">
        <v>1273760</v>
      </c>
      <c r="M28" s="24">
        <f>K28-L28</f>
        <v>676240</v>
      </c>
      <c r="N28" s="24">
        <v>1511000</v>
      </c>
      <c r="O28" s="24">
        <v>0</v>
      </c>
      <c r="P28" s="24">
        <v>0</v>
      </c>
      <c r="Q28" s="50"/>
    </row>
    <row r="29" spans="1:17" s="9" customFormat="1" ht="45" customHeight="1">
      <c r="A29" s="48"/>
      <c r="B29" s="48"/>
      <c r="C29" s="48"/>
      <c r="D29" s="51"/>
      <c r="E29" s="26" t="s">
        <v>93</v>
      </c>
      <c r="F29" s="23"/>
      <c r="G29" s="25">
        <f t="shared" ref="G29:P29" si="6">G28-G27</f>
        <v>-305000</v>
      </c>
      <c r="H29" s="25">
        <f t="shared" si="6"/>
        <v>0</v>
      </c>
      <c r="I29" s="25">
        <f t="shared" si="6"/>
        <v>1577631</v>
      </c>
      <c r="J29" s="25">
        <f t="shared" si="6"/>
        <v>-1577631</v>
      </c>
      <c r="K29" s="25">
        <f t="shared" si="6"/>
        <v>0</v>
      </c>
      <c r="L29" s="25">
        <f t="shared" si="6"/>
        <v>1113711</v>
      </c>
      <c r="M29" s="25">
        <f t="shared" si="6"/>
        <v>-1113711</v>
      </c>
      <c r="N29" s="25">
        <f t="shared" si="6"/>
        <v>-305000</v>
      </c>
      <c r="O29" s="25">
        <f t="shared" si="6"/>
        <v>0</v>
      </c>
      <c r="P29" s="25">
        <f t="shared" si="6"/>
        <v>0</v>
      </c>
      <c r="Q29" s="50"/>
    </row>
    <row r="30" spans="1:17" s="10" customFormat="1" ht="45" customHeight="1">
      <c r="A30" s="47" t="s">
        <v>85</v>
      </c>
      <c r="B30" s="47" t="s">
        <v>86</v>
      </c>
      <c r="C30" s="47" t="s">
        <v>94</v>
      </c>
      <c r="D30" s="51" t="s">
        <v>88</v>
      </c>
      <c r="E30" s="26" t="s">
        <v>89</v>
      </c>
      <c r="F30" s="27" t="s">
        <v>95</v>
      </c>
      <c r="G30" s="24">
        <f>SUM(H30,K30,N30,O30,P30)</f>
        <v>16860000</v>
      </c>
      <c r="H30" s="24">
        <v>13033000</v>
      </c>
      <c r="I30" s="24">
        <v>4959388</v>
      </c>
      <c r="J30" s="24">
        <f>H30-I30</f>
        <v>8073612</v>
      </c>
      <c r="K30" s="24">
        <v>2967000</v>
      </c>
      <c r="L30" s="24">
        <v>6402</v>
      </c>
      <c r="M30" s="24">
        <f>K30-L30</f>
        <v>2960598</v>
      </c>
      <c r="N30" s="24">
        <v>860000</v>
      </c>
      <c r="O30" s="25">
        <v>0</v>
      </c>
      <c r="P30" s="25">
        <v>0</v>
      </c>
      <c r="Q30" s="50" t="s">
        <v>102</v>
      </c>
    </row>
    <row r="31" spans="1:17" s="10" customFormat="1" ht="45" customHeight="1">
      <c r="A31" s="48"/>
      <c r="B31" s="48"/>
      <c r="C31" s="47"/>
      <c r="D31" s="51"/>
      <c r="E31" s="26" t="s">
        <v>92</v>
      </c>
      <c r="F31" s="27" t="s">
        <v>95</v>
      </c>
      <c r="G31" s="24">
        <f>SUM(H31,K31,N31,O31,P31)</f>
        <v>16860000</v>
      </c>
      <c r="H31" s="24">
        <v>13033000</v>
      </c>
      <c r="I31" s="24">
        <v>6823593</v>
      </c>
      <c r="J31" s="24">
        <f>H31-I31</f>
        <v>6209407</v>
      </c>
      <c r="K31" s="24">
        <v>2967000</v>
      </c>
      <c r="L31" s="24">
        <v>6402</v>
      </c>
      <c r="M31" s="24">
        <f>K31-L31</f>
        <v>2960598</v>
      </c>
      <c r="N31" s="24">
        <v>860000</v>
      </c>
      <c r="O31" s="25">
        <v>0</v>
      </c>
      <c r="P31" s="25">
        <v>0</v>
      </c>
      <c r="Q31" s="50"/>
    </row>
    <row r="32" spans="1:17" s="10" customFormat="1" ht="45" customHeight="1">
      <c r="A32" s="48"/>
      <c r="B32" s="48"/>
      <c r="C32" s="47"/>
      <c r="D32" s="51"/>
      <c r="E32" s="26" t="s">
        <v>93</v>
      </c>
      <c r="F32" s="23"/>
      <c r="G32" s="25">
        <f t="shared" ref="G32:P32" si="7">G31-G30</f>
        <v>0</v>
      </c>
      <c r="H32" s="25">
        <f t="shared" si="7"/>
        <v>0</v>
      </c>
      <c r="I32" s="25">
        <f t="shared" si="7"/>
        <v>1864205</v>
      </c>
      <c r="J32" s="25">
        <f t="shared" si="7"/>
        <v>-1864205</v>
      </c>
      <c r="K32" s="25">
        <f t="shared" si="7"/>
        <v>0</v>
      </c>
      <c r="L32" s="25">
        <f t="shared" si="7"/>
        <v>0</v>
      </c>
      <c r="M32" s="25">
        <f t="shared" si="7"/>
        <v>0</v>
      </c>
      <c r="N32" s="25">
        <f t="shared" si="7"/>
        <v>0</v>
      </c>
      <c r="O32" s="25">
        <f t="shared" si="7"/>
        <v>0</v>
      </c>
      <c r="P32" s="25">
        <f t="shared" si="7"/>
        <v>0</v>
      </c>
      <c r="Q32" s="50"/>
    </row>
    <row r="33" spans="1:18" s="10" customFormat="1" ht="45" customHeight="1">
      <c r="A33" s="47" t="s">
        <v>85</v>
      </c>
      <c r="B33" s="47" t="s">
        <v>86</v>
      </c>
      <c r="C33" s="47" t="s">
        <v>96</v>
      </c>
      <c r="D33" s="51" t="s">
        <v>88</v>
      </c>
      <c r="E33" s="26" t="s">
        <v>18</v>
      </c>
      <c r="F33" s="27" t="s">
        <v>97</v>
      </c>
      <c r="G33" s="24">
        <f>SUM(H33,K33,N33,O33,P33)</f>
        <v>5400000</v>
      </c>
      <c r="H33" s="24">
        <v>0</v>
      </c>
      <c r="I33" s="24">
        <v>0</v>
      </c>
      <c r="J33" s="24">
        <f>H33-I33</f>
        <v>0</v>
      </c>
      <c r="K33" s="24">
        <v>400000</v>
      </c>
      <c r="L33" s="24">
        <v>1048</v>
      </c>
      <c r="M33" s="24">
        <f>K33-L33</f>
        <v>398952</v>
      </c>
      <c r="N33" s="24">
        <v>5000000</v>
      </c>
      <c r="O33" s="24">
        <v>0</v>
      </c>
      <c r="P33" s="24">
        <v>0</v>
      </c>
      <c r="Q33" s="50" t="s">
        <v>98</v>
      </c>
    </row>
    <row r="34" spans="1:18" s="10" customFormat="1" ht="45" customHeight="1">
      <c r="A34" s="48"/>
      <c r="B34" s="48"/>
      <c r="C34" s="47"/>
      <c r="D34" s="51"/>
      <c r="E34" s="26" t="s">
        <v>19</v>
      </c>
      <c r="F34" s="27" t="s">
        <v>99</v>
      </c>
      <c r="G34" s="24">
        <f>SUM(H34,K34,N34,O34,P34)</f>
        <v>5400000</v>
      </c>
      <c r="H34" s="24">
        <v>0</v>
      </c>
      <c r="I34" s="24">
        <v>0</v>
      </c>
      <c r="J34" s="24">
        <f>H34-I34</f>
        <v>0</v>
      </c>
      <c r="K34" s="24">
        <v>2120000</v>
      </c>
      <c r="L34" s="24">
        <v>1048</v>
      </c>
      <c r="M34" s="24">
        <f>K34-L34</f>
        <v>2118952</v>
      </c>
      <c r="N34" s="24">
        <v>0</v>
      </c>
      <c r="O34" s="24">
        <v>3280000</v>
      </c>
      <c r="P34" s="24">
        <v>0</v>
      </c>
      <c r="Q34" s="50"/>
    </row>
    <row r="35" spans="1:18" s="10" customFormat="1" ht="45" customHeight="1">
      <c r="A35" s="48"/>
      <c r="B35" s="48"/>
      <c r="C35" s="47"/>
      <c r="D35" s="51"/>
      <c r="E35" s="26" t="s">
        <v>20</v>
      </c>
      <c r="F35" s="23"/>
      <c r="G35" s="25">
        <f t="shared" ref="G35:P35" si="8">G34-G33</f>
        <v>0</v>
      </c>
      <c r="H35" s="25">
        <f t="shared" si="8"/>
        <v>0</v>
      </c>
      <c r="I35" s="25">
        <f t="shared" si="8"/>
        <v>0</v>
      </c>
      <c r="J35" s="25">
        <f t="shared" si="8"/>
        <v>0</v>
      </c>
      <c r="K35" s="25">
        <f t="shared" si="8"/>
        <v>1720000</v>
      </c>
      <c r="L35" s="25">
        <f t="shared" si="8"/>
        <v>0</v>
      </c>
      <c r="M35" s="25">
        <f t="shared" si="8"/>
        <v>1720000</v>
      </c>
      <c r="N35" s="25">
        <f t="shared" si="8"/>
        <v>-5000000</v>
      </c>
      <c r="O35" s="25">
        <f t="shared" si="8"/>
        <v>3280000</v>
      </c>
      <c r="P35" s="25">
        <f t="shared" si="8"/>
        <v>0</v>
      </c>
      <c r="Q35" s="50"/>
      <c r="R35" s="10" t="s">
        <v>53</v>
      </c>
    </row>
    <row r="36" spans="1:18" s="10" customFormat="1" ht="45" customHeight="1">
      <c r="A36" s="47" t="s">
        <v>85</v>
      </c>
      <c r="B36" s="47" t="s">
        <v>86</v>
      </c>
      <c r="C36" s="47" t="s">
        <v>100</v>
      </c>
      <c r="D36" s="51" t="s">
        <v>88</v>
      </c>
      <c r="E36" s="26" t="s">
        <v>18</v>
      </c>
      <c r="F36" s="27" t="s">
        <v>101</v>
      </c>
      <c r="G36" s="24">
        <f>SUM(H36,K36,N36,O36,P36)</f>
        <v>2000000</v>
      </c>
      <c r="H36" s="24">
        <v>2000000</v>
      </c>
      <c r="I36" s="24">
        <v>500000</v>
      </c>
      <c r="J36" s="24">
        <f>H36-I36</f>
        <v>1500000</v>
      </c>
      <c r="K36" s="24">
        <v>0</v>
      </c>
      <c r="L36" s="24">
        <v>0</v>
      </c>
      <c r="M36" s="24">
        <f>K36-L36</f>
        <v>0</v>
      </c>
      <c r="N36" s="24">
        <v>0</v>
      </c>
      <c r="O36" s="24">
        <v>0</v>
      </c>
      <c r="P36" s="24">
        <v>0</v>
      </c>
      <c r="Q36" s="50" t="s">
        <v>102</v>
      </c>
    </row>
    <row r="37" spans="1:18" s="10" customFormat="1" ht="45" customHeight="1">
      <c r="A37" s="48"/>
      <c r="B37" s="48"/>
      <c r="C37" s="47"/>
      <c r="D37" s="51"/>
      <c r="E37" s="26" t="s">
        <v>19</v>
      </c>
      <c r="F37" s="27" t="s">
        <v>101</v>
      </c>
      <c r="G37" s="24">
        <f>SUM(H37,K37,N37,O37,P37)</f>
        <v>2000000</v>
      </c>
      <c r="H37" s="24">
        <v>2000000</v>
      </c>
      <c r="I37" s="24">
        <v>504370</v>
      </c>
      <c r="J37" s="24">
        <f>H37-I37</f>
        <v>1495630</v>
      </c>
      <c r="K37" s="24">
        <v>0</v>
      </c>
      <c r="L37" s="24">
        <v>0</v>
      </c>
      <c r="M37" s="24">
        <f>K37-L37</f>
        <v>0</v>
      </c>
      <c r="N37" s="24">
        <v>0</v>
      </c>
      <c r="O37" s="24">
        <v>0</v>
      </c>
      <c r="P37" s="24">
        <v>0</v>
      </c>
      <c r="Q37" s="50"/>
    </row>
    <row r="38" spans="1:18" s="10" customFormat="1" ht="45" customHeight="1">
      <c r="A38" s="48"/>
      <c r="B38" s="48"/>
      <c r="C38" s="47"/>
      <c r="D38" s="51"/>
      <c r="E38" s="26" t="s">
        <v>20</v>
      </c>
      <c r="F38" s="23"/>
      <c r="G38" s="25">
        <f t="shared" ref="G38:P38" si="9">G37-G36</f>
        <v>0</v>
      </c>
      <c r="H38" s="25">
        <f t="shared" si="9"/>
        <v>0</v>
      </c>
      <c r="I38" s="25">
        <f t="shared" si="9"/>
        <v>4370</v>
      </c>
      <c r="J38" s="25">
        <f t="shared" si="9"/>
        <v>-4370</v>
      </c>
      <c r="K38" s="25">
        <f t="shared" si="9"/>
        <v>0</v>
      </c>
      <c r="L38" s="25">
        <f t="shared" si="9"/>
        <v>0</v>
      </c>
      <c r="M38" s="25">
        <f t="shared" si="9"/>
        <v>0</v>
      </c>
      <c r="N38" s="25">
        <f t="shared" si="9"/>
        <v>0</v>
      </c>
      <c r="O38" s="25">
        <f t="shared" si="9"/>
        <v>0</v>
      </c>
      <c r="P38" s="25">
        <f t="shared" si="9"/>
        <v>0</v>
      </c>
      <c r="Q38" s="50"/>
    </row>
    <row r="39" spans="1:18" s="9" customFormat="1" ht="45.75" customHeight="1">
      <c r="A39" s="47" t="s">
        <v>85</v>
      </c>
      <c r="B39" s="47" t="s">
        <v>86</v>
      </c>
      <c r="C39" s="47" t="s">
        <v>103</v>
      </c>
      <c r="D39" s="51" t="s">
        <v>88</v>
      </c>
      <c r="E39" s="26" t="s">
        <v>18</v>
      </c>
      <c r="F39" s="27" t="s">
        <v>104</v>
      </c>
      <c r="G39" s="24">
        <f>SUM(H39,K39,N39,O39,P39)</f>
        <v>29000000</v>
      </c>
      <c r="H39" s="24">
        <v>400000</v>
      </c>
      <c r="I39" s="24">
        <v>152525</v>
      </c>
      <c r="J39" s="24">
        <f>H39-I39</f>
        <v>247475</v>
      </c>
      <c r="K39" s="24">
        <v>2300000</v>
      </c>
      <c r="L39" s="24">
        <v>0</v>
      </c>
      <c r="M39" s="24">
        <f>K39-L39</f>
        <v>2300000</v>
      </c>
      <c r="N39" s="24">
        <v>300000</v>
      </c>
      <c r="O39" s="24">
        <v>20000000</v>
      </c>
      <c r="P39" s="24">
        <v>6000000</v>
      </c>
      <c r="Q39" s="50" t="s">
        <v>385</v>
      </c>
    </row>
    <row r="40" spans="1:18" s="9" customFormat="1" ht="45.75" customHeight="1">
      <c r="A40" s="48"/>
      <c r="B40" s="48"/>
      <c r="C40" s="47"/>
      <c r="D40" s="51"/>
      <c r="E40" s="26" t="s">
        <v>19</v>
      </c>
      <c r="F40" s="27" t="s">
        <v>104</v>
      </c>
      <c r="G40" s="24">
        <f>SUM(H40,K40,N40,O40,P40)</f>
        <v>29000000</v>
      </c>
      <c r="H40" s="24">
        <v>400000</v>
      </c>
      <c r="I40" s="24">
        <v>343366</v>
      </c>
      <c r="J40" s="24">
        <f>H40-I40</f>
        <v>56634</v>
      </c>
      <c r="K40" s="24">
        <v>2300000</v>
      </c>
      <c r="L40" s="24">
        <v>23086</v>
      </c>
      <c r="M40" s="24">
        <f>K40-L40</f>
        <v>2276914</v>
      </c>
      <c r="N40" s="24">
        <v>300000</v>
      </c>
      <c r="O40" s="24">
        <v>20000000</v>
      </c>
      <c r="P40" s="24">
        <v>6000000</v>
      </c>
      <c r="Q40" s="50"/>
    </row>
    <row r="41" spans="1:18" s="9" customFormat="1" ht="45.75" customHeight="1">
      <c r="A41" s="48"/>
      <c r="B41" s="48"/>
      <c r="C41" s="47"/>
      <c r="D41" s="51"/>
      <c r="E41" s="26" t="s">
        <v>20</v>
      </c>
      <c r="F41" s="23"/>
      <c r="G41" s="25">
        <f t="shared" ref="G41:P41" si="10">G40-G39</f>
        <v>0</v>
      </c>
      <c r="H41" s="25">
        <f t="shared" si="10"/>
        <v>0</v>
      </c>
      <c r="I41" s="25">
        <f t="shared" si="10"/>
        <v>190841</v>
      </c>
      <c r="J41" s="25">
        <f t="shared" si="10"/>
        <v>-190841</v>
      </c>
      <c r="K41" s="25">
        <f t="shared" si="10"/>
        <v>0</v>
      </c>
      <c r="L41" s="25">
        <f t="shared" si="10"/>
        <v>23086</v>
      </c>
      <c r="M41" s="25">
        <f t="shared" si="10"/>
        <v>-23086</v>
      </c>
      <c r="N41" s="25">
        <f t="shared" si="10"/>
        <v>0</v>
      </c>
      <c r="O41" s="25">
        <f t="shared" si="10"/>
        <v>0</v>
      </c>
      <c r="P41" s="25">
        <f t="shared" si="10"/>
        <v>0</v>
      </c>
      <c r="Q41" s="50"/>
    </row>
    <row r="42" spans="1:18" s="9" customFormat="1" ht="45.75" customHeight="1">
      <c r="A42" s="47" t="s">
        <v>105</v>
      </c>
      <c r="B42" s="47" t="s">
        <v>106</v>
      </c>
      <c r="C42" s="47" t="s">
        <v>60</v>
      </c>
      <c r="D42" s="51" t="s">
        <v>107</v>
      </c>
      <c r="E42" s="26" t="s">
        <v>18</v>
      </c>
      <c r="F42" s="23" t="s">
        <v>108</v>
      </c>
      <c r="G42" s="24">
        <f>SUM(H42,K42,N42,O42,P42)</f>
        <v>6898369</v>
      </c>
      <c r="H42" s="29">
        <v>0</v>
      </c>
      <c r="I42" s="29">
        <v>0</v>
      </c>
      <c r="J42" s="29">
        <f>H42-I42</f>
        <v>0</v>
      </c>
      <c r="K42" s="29">
        <v>1974219</v>
      </c>
      <c r="L42" s="29">
        <v>0</v>
      </c>
      <c r="M42" s="29">
        <f>K42-L42</f>
        <v>1974219</v>
      </c>
      <c r="N42" s="29">
        <v>2000000</v>
      </c>
      <c r="O42" s="29">
        <v>2000000</v>
      </c>
      <c r="P42" s="29">
        <v>924150</v>
      </c>
      <c r="Q42" s="70" t="s">
        <v>34</v>
      </c>
    </row>
    <row r="43" spans="1:18" s="9" customFormat="1" ht="45.75" customHeight="1">
      <c r="A43" s="48"/>
      <c r="B43" s="48"/>
      <c r="C43" s="48"/>
      <c r="D43" s="51"/>
      <c r="E43" s="26" t="s">
        <v>19</v>
      </c>
      <c r="F43" s="23" t="s">
        <v>108</v>
      </c>
      <c r="G43" s="24">
        <f>SUM(H43,K43,N43,O43,P43)</f>
        <v>6898369</v>
      </c>
      <c r="H43" s="29">
        <v>0</v>
      </c>
      <c r="I43" s="29">
        <v>0</v>
      </c>
      <c r="J43" s="29">
        <f>H43-I43</f>
        <v>0</v>
      </c>
      <c r="K43" s="29">
        <v>1974219</v>
      </c>
      <c r="L43" s="29">
        <v>1974219</v>
      </c>
      <c r="M43" s="29">
        <f>K43-L43</f>
        <v>0</v>
      </c>
      <c r="N43" s="29">
        <v>2000000</v>
      </c>
      <c r="O43" s="29">
        <v>2000000</v>
      </c>
      <c r="P43" s="29">
        <v>924150</v>
      </c>
      <c r="Q43" s="70"/>
    </row>
    <row r="44" spans="1:18" s="9" customFormat="1" ht="45.75" customHeight="1">
      <c r="A44" s="48"/>
      <c r="B44" s="48"/>
      <c r="C44" s="48"/>
      <c r="D44" s="51"/>
      <c r="E44" s="26" t="s">
        <v>20</v>
      </c>
      <c r="F44" s="23"/>
      <c r="G44" s="25">
        <f t="shared" ref="G44:P44" si="11">G43-G42</f>
        <v>0</v>
      </c>
      <c r="H44" s="25">
        <f t="shared" si="11"/>
        <v>0</v>
      </c>
      <c r="I44" s="25">
        <f t="shared" si="11"/>
        <v>0</v>
      </c>
      <c r="J44" s="25">
        <f t="shared" si="11"/>
        <v>0</v>
      </c>
      <c r="K44" s="25">
        <f t="shared" si="11"/>
        <v>0</v>
      </c>
      <c r="L44" s="25">
        <f t="shared" si="11"/>
        <v>1974219</v>
      </c>
      <c r="M44" s="25">
        <f t="shared" si="11"/>
        <v>-1974219</v>
      </c>
      <c r="N44" s="25">
        <f t="shared" si="11"/>
        <v>0</v>
      </c>
      <c r="O44" s="25">
        <f t="shared" si="11"/>
        <v>0</v>
      </c>
      <c r="P44" s="25">
        <f t="shared" si="11"/>
        <v>0</v>
      </c>
      <c r="Q44" s="70"/>
    </row>
    <row r="45" spans="1:18" s="9" customFormat="1" ht="45.75" customHeight="1">
      <c r="A45" s="47" t="s">
        <v>105</v>
      </c>
      <c r="B45" s="47" t="s">
        <v>106</v>
      </c>
      <c r="C45" s="47" t="s">
        <v>109</v>
      </c>
      <c r="D45" s="51" t="s">
        <v>107</v>
      </c>
      <c r="E45" s="26" t="s">
        <v>18</v>
      </c>
      <c r="F45" s="23" t="s">
        <v>110</v>
      </c>
      <c r="G45" s="24">
        <f>SUM(H45,K45,N45,O45,P45)</f>
        <v>9000000</v>
      </c>
      <c r="H45" s="25">
        <v>0</v>
      </c>
      <c r="I45" s="25">
        <v>0</v>
      </c>
      <c r="J45" s="25">
        <f>H45-I45</f>
        <v>0</v>
      </c>
      <c r="K45" s="25">
        <v>925715</v>
      </c>
      <c r="L45" s="25">
        <v>0</v>
      </c>
      <c r="M45" s="25">
        <f>K45-L45</f>
        <v>925715</v>
      </c>
      <c r="N45" s="25">
        <v>1000000</v>
      </c>
      <c r="O45" s="25">
        <v>2500000</v>
      </c>
      <c r="P45" s="25">
        <v>4574285</v>
      </c>
      <c r="Q45" s="50" t="s">
        <v>111</v>
      </c>
    </row>
    <row r="46" spans="1:18" s="9" customFormat="1" ht="45.75" customHeight="1">
      <c r="A46" s="48"/>
      <c r="B46" s="48"/>
      <c r="C46" s="47"/>
      <c r="D46" s="51"/>
      <c r="E46" s="26" t="s">
        <v>19</v>
      </c>
      <c r="F46" s="30" t="s">
        <v>110</v>
      </c>
      <c r="G46" s="24">
        <f>SUM(H46,K46,N46,O46,P46)</f>
        <v>9000000</v>
      </c>
      <c r="H46" s="29">
        <v>0</v>
      </c>
      <c r="I46" s="29">
        <v>0</v>
      </c>
      <c r="J46" s="29">
        <f>H46-I46</f>
        <v>0</v>
      </c>
      <c r="K46" s="29">
        <v>925715</v>
      </c>
      <c r="L46" s="29">
        <v>880112</v>
      </c>
      <c r="M46" s="29">
        <f>K46-L46</f>
        <v>45603</v>
      </c>
      <c r="N46" s="29">
        <v>1000000</v>
      </c>
      <c r="O46" s="29">
        <v>2500000</v>
      </c>
      <c r="P46" s="29">
        <v>4574285</v>
      </c>
      <c r="Q46" s="50"/>
    </row>
    <row r="47" spans="1:18" s="9" customFormat="1" ht="45.75" customHeight="1">
      <c r="A47" s="48"/>
      <c r="B47" s="48"/>
      <c r="C47" s="47"/>
      <c r="D47" s="51"/>
      <c r="E47" s="26" t="s">
        <v>20</v>
      </c>
      <c r="F47" s="23"/>
      <c r="G47" s="25">
        <f t="shared" ref="G47:P47" si="12">G46-G45</f>
        <v>0</v>
      </c>
      <c r="H47" s="25">
        <f t="shared" si="12"/>
        <v>0</v>
      </c>
      <c r="I47" s="25">
        <f t="shared" si="12"/>
        <v>0</v>
      </c>
      <c r="J47" s="25">
        <f t="shared" si="12"/>
        <v>0</v>
      </c>
      <c r="K47" s="25">
        <f t="shared" si="12"/>
        <v>0</v>
      </c>
      <c r="L47" s="25">
        <f t="shared" si="12"/>
        <v>880112</v>
      </c>
      <c r="M47" s="25">
        <f t="shared" si="12"/>
        <v>-880112</v>
      </c>
      <c r="N47" s="25">
        <f t="shared" si="12"/>
        <v>0</v>
      </c>
      <c r="O47" s="25">
        <f t="shared" si="12"/>
        <v>0</v>
      </c>
      <c r="P47" s="25">
        <f t="shared" si="12"/>
        <v>0</v>
      </c>
      <c r="Q47" s="50"/>
    </row>
    <row r="48" spans="1:18" s="9" customFormat="1" ht="45.75" customHeight="1">
      <c r="A48" s="47" t="s">
        <v>112</v>
      </c>
      <c r="B48" s="47" t="s">
        <v>113</v>
      </c>
      <c r="C48" s="45" t="s">
        <v>114</v>
      </c>
      <c r="D48" s="51" t="s">
        <v>115</v>
      </c>
      <c r="E48" s="26" t="s">
        <v>18</v>
      </c>
      <c r="F48" s="23" t="s">
        <v>116</v>
      </c>
      <c r="G48" s="24">
        <f>SUM(H48,K48,N48,O48,P48)</f>
        <v>6000000</v>
      </c>
      <c r="H48" s="24">
        <v>0</v>
      </c>
      <c r="I48" s="24">
        <v>0</v>
      </c>
      <c r="J48" s="24">
        <v>0</v>
      </c>
      <c r="K48" s="24">
        <v>1600000</v>
      </c>
      <c r="L48" s="24">
        <v>430000</v>
      </c>
      <c r="M48" s="24">
        <v>1170000</v>
      </c>
      <c r="N48" s="24">
        <v>1900000</v>
      </c>
      <c r="O48" s="24">
        <v>950000</v>
      </c>
      <c r="P48" s="24">
        <v>1550000</v>
      </c>
      <c r="Q48" s="50" t="s">
        <v>117</v>
      </c>
    </row>
    <row r="49" spans="1:17" s="9" customFormat="1" ht="45.75" customHeight="1">
      <c r="A49" s="47"/>
      <c r="B49" s="47"/>
      <c r="C49" s="45"/>
      <c r="D49" s="51"/>
      <c r="E49" s="26" t="s">
        <v>19</v>
      </c>
      <c r="F49" s="23" t="s">
        <v>116</v>
      </c>
      <c r="G49" s="24">
        <f>SUM(H49,K49,N49,O49,P49)</f>
        <v>6000000</v>
      </c>
      <c r="H49" s="24">
        <v>0</v>
      </c>
      <c r="I49" s="24">
        <v>0</v>
      </c>
      <c r="J49" s="24">
        <v>0</v>
      </c>
      <c r="K49" s="24">
        <v>1600000</v>
      </c>
      <c r="L49" s="24">
        <v>430000</v>
      </c>
      <c r="M49" s="24">
        <v>1170000</v>
      </c>
      <c r="N49" s="24">
        <v>1900000</v>
      </c>
      <c r="O49" s="24">
        <v>950000</v>
      </c>
      <c r="P49" s="24">
        <v>1550000</v>
      </c>
      <c r="Q49" s="50"/>
    </row>
    <row r="50" spans="1:17" s="9" customFormat="1" ht="45.75" customHeight="1">
      <c r="A50" s="47"/>
      <c r="B50" s="47"/>
      <c r="C50" s="45"/>
      <c r="D50" s="51"/>
      <c r="E50" s="26" t="s">
        <v>20</v>
      </c>
      <c r="F50" s="23"/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50"/>
    </row>
    <row r="51" spans="1:17" s="9" customFormat="1" ht="45.75" customHeight="1">
      <c r="A51" s="47" t="s">
        <v>118</v>
      </c>
      <c r="B51" s="47" t="s">
        <v>119</v>
      </c>
      <c r="C51" s="45" t="s">
        <v>120</v>
      </c>
      <c r="D51" s="51" t="s">
        <v>121</v>
      </c>
      <c r="E51" s="26" t="s">
        <v>18</v>
      </c>
      <c r="F51" s="23" t="s">
        <v>122</v>
      </c>
      <c r="G51" s="24">
        <f>SUM(H51,K51,N51,O51,P51)</f>
        <v>3108000</v>
      </c>
      <c r="H51" s="24">
        <v>0</v>
      </c>
      <c r="I51" s="24">
        <v>0</v>
      </c>
      <c r="J51" s="24">
        <f>H51-I51</f>
        <v>0</v>
      </c>
      <c r="K51" s="24">
        <v>310800</v>
      </c>
      <c r="L51" s="24">
        <v>310800</v>
      </c>
      <c r="M51" s="24">
        <f>K51-L51</f>
        <v>0</v>
      </c>
      <c r="N51" s="24">
        <v>1554000</v>
      </c>
      <c r="O51" s="24">
        <v>1243200</v>
      </c>
      <c r="P51" s="24">
        <v>0</v>
      </c>
      <c r="Q51" s="50" t="s">
        <v>359</v>
      </c>
    </row>
    <row r="52" spans="1:17" s="9" customFormat="1" ht="45.75" customHeight="1">
      <c r="A52" s="47"/>
      <c r="B52" s="47"/>
      <c r="C52" s="45"/>
      <c r="D52" s="51"/>
      <c r="E52" s="26" t="s">
        <v>19</v>
      </c>
      <c r="F52" s="23" t="s">
        <v>122</v>
      </c>
      <c r="G52" s="38">
        <v>2175600</v>
      </c>
      <c r="H52" s="38">
        <v>0</v>
      </c>
      <c r="I52" s="38">
        <v>0</v>
      </c>
      <c r="J52" s="38">
        <f>H52-I52</f>
        <v>0</v>
      </c>
      <c r="K52" s="38">
        <v>217560</v>
      </c>
      <c r="L52" s="38">
        <v>217560</v>
      </c>
      <c r="M52" s="38">
        <f>K52-L52</f>
        <v>0</v>
      </c>
      <c r="N52" s="38">
        <v>1087800</v>
      </c>
      <c r="O52" s="38">
        <v>870240</v>
      </c>
      <c r="P52" s="39">
        <v>0</v>
      </c>
      <c r="Q52" s="50"/>
    </row>
    <row r="53" spans="1:17" s="9" customFormat="1" ht="45.75" customHeight="1">
      <c r="A53" s="47"/>
      <c r="B53" s="47"/>
      <c r="C53" s="45"/>
      <c r="D53" s="51"/>
      <c r="E53" s="26" t="s">
        <v>20</v>
      </c>
      <c r="F53" s="23"/>
      <c r="G53" s="24">
        <f t="shared" ref="G53:P53" si="13">G52-G51</f>
        <v>-932400</v>
      </c>
      <c r="H53" s="24">
        <f t="shared" si="13"/>
        <v>0</v>
      </c>
      <c r="I53" s="24">
        <f t="shared" si="13"/>
        <v>0</v>
      </c>
      <c r="J53" s="24">
        <f t="shared" si="13"/>
        <v>0</v>
      </c>
      <c r="K53" s="24">
        <f t="shared" si="13"/>
        <v>-93240</v>
      </c>
      <c r="L53" s="24">
        <f t="shared" si="13"/>
        <v>-93240</v>
      </c>
      <c r="M53" s="24">
        <f t="shared" si="13"/>
        <v>0</v>
      </c>
      <c r="N53" s="24">
        <f t="shared" si="13"/>
        <v>-466200</v>
      </c>
      <c r="O53" s="24">
        <f t="shared" si="13"/>
        <v>-372960</v>
      </c>
      <c r="P53" s="24">
        <f t="shared" si="13"/>
        <v>0</v>
      </c>
      <c r="Q53" s="50"/>
    </row>
    <row r="54" spans="1:17" s="9" customFormat="1" ht="44.25" customHeight="1">
      <c r="A54" s="47" t="s">
        <v>123</v>
      </c>
      <c r="B54" s="47" t="s">
        <v>124</v>
      </c>
      <c r="C54" s="47" t="s">
        <v>125</v>
      </c>
      <c r="D54" s="51" t="s">
        <v>126</v>
      </c>
      <c r="E54" s="26" t="s">
        <v>18</v>
      </c>
      <c r="F54" s="23"/>
      <c r="G54" s="25">
        <v>0</v>
      </c>
      <c r="H54" s="25">
        <v>0</v>
      </c>
      <c r="I54" s="25">
        <v>0</v>
      </c>
      <c r="J54" s="25">
        <f>H54-I54</f>
        <v>0</v>
      </c>
      <c r="K54" s="25">
        <v>0</v>
      </c>
      <c r="L54" s="25">
        <v>0</v>
      </c>
      <c r="M54" s="25">
        <f>K54-L54</f>
        <v>0</v>
      </c>
      <c r="N54" s="25">
        <v>0</v>
      </c>
      <c r="O54" s="25">
        <v>0</v>
      </c>
      <c r="P54" s="25">
        <v>0</v>
      </c>
      <c r="Q54" s="50" t="s">
        <v>35</v>
      </c>
    </row>
    <row r="55" spans="1:17" s="9" customFormat="1" ht="44.25" customHeight="1">
      <c r="A55" s="48"/>
      <c r="B55" s="48"/>
      <c r="C55" s="48"/>
      <c r="D55" s="51"/>
      <c r="E55" s="26" t="s">
        <v>19</v>
      </c>
      <c r="F55" s="23" t="s">
        <v>127</v>
      </c>
      <c r="G55" s="24">
        <f>SUM(H55,K55,N55,O55,P55)</f>
        <v>6000000</v>
      </c>
      <c r="H55" s="25">
        <v>0</v>
      </c>
      <c r="I55" s="25">
        <v>0</v>
      </c>
      <c r="J55" s="25">
        <f>H55-I55</f>
        <v>0</v>
      </c>
      <c r="K55" s="25">
        <v>0</v>
      </c>
      <c r="L55" s="25">
        <v>0</v>
      </c>
      <c r="M55" s="25">
        <f>K55-L55</f>
        <v>0</v>
      </c>
      <c r="N55" s="25">
        <v>1200000</v>
      </c>
      <c r="O55" s="25">
        <v>2000000</v>
      </c>
      <c r="P55" s="25">
        <v>2800000</v>
      </c>
      <c r="Q55" s="50"/>
    </row>
    <row r="56" spans="1:17" s="9" customFormat="1" ht="44.25" customHeight="1">
      <c r="A56" s="48"/>
      <c r="B56" s="48"/>
      <c r="C56" s="48"/>
      <c r="D56" s="51"/>
      <c r="E56" s="26" t="s">
        <v>20</v>
      </c>
      <c r="F56" s="23"/>
      <c r="G56" s="24">
        <f>SUM(H56,K56,N56,O56,P56)</f>
        <v>6000000</v>
      </c>
      <c r="H56" s="25">
        <f t="shared" ref="H56:P56" si="14">H55-H54</f>
        <v>0</v>
      </c>
      <c r="I56" s="25">
        <f t="shared" si="14"/>
        <v>0</v>
      </c>
      <c r="J56" s="25">
        <f t="shared" si="14"/>
        <v>0</v>
      </c>
      <c r="K56" s="25">
        <f t="shared" si="14"/>
        <v>0</v>
      </c>
      <c r="L56" s="25">
        <f t="shared" si="14"/>
        <v>0</v>
      </c>
      <c r="M56" s="25">
        <f t="shared" si="14"/>
        <v>0</v>
      </c>
      <c r="N56" s="25">
        <f t="shared" si="14"/>
        <v>1200000</v>
      </c>
      <c r="O56" s="25">
        <f t="shared" si="14"/>
        <v>2000000</v>
      </c>
      <c r="P56" s="25">
        <f t="shared" si="14"/>
        <v>2800000</v>
      </c>
      <c r="Q56" s="50"/>
    </row>
    <row r="57" spans="1:17" s="9" customFormat="1" ht="44.25" customHeight="1">
      <c r="A57" s="47" t="s">
        <v>128</v>
      </c>
      <c r="B57" s="47" t="s">
        <v>129</v>
      </c>
      <c r="C57" s="47" t="s">
        <v>130</v>
      </c>
      <c r="D57" s="51" t="s">
        <v>131</v>
      </c>
      <c r="E57" s="26" t="s">
        <v>18</v>
      </c>
      <c r="F57" s="23" t="s">
        <v>132</v>
      </c>
      <c r="G57" s="24">
        <f>SUM(H57,K57,N57,O57,P57)</f>
        <v>1270000</v>
      </c>
      <c r="H57" s="25">
        <v>1200000</v>
      </c>
      <c r="I57" s="25">
        <v>200000</v>
      </c>
      <c r="J57" s="25">
        <f>H57-I57</f>
        <v>1000000</v>
      </c>
      <c r="K57" s="25">
        <v>70000</v>
      </c>
      <c r="L57" s="25">
        <v>40628</v>
      </c>
      <c r="M57" s="25">
        <f>K57-L57</f>
        <v>29372</v>
      </c>
      <c r="N57" s="25">
        <v>0</v>
      </c>
      <c r="O57" s="25">
        <v>0</v>
      </c>
      <c r="P57" s="25">
        <v>0</v>
      </c>
      <c r="Q57" s="50" t="s">
        <v>133</v>
      </c>
    </row>
    <row r="58" spans="1:17" s="9" customFormat="1" ht="44.25" customHeight="1">
      <c r="A58" s="48"/>
      <c r="B58" s="47"/>
      <c r="C58" s="47"/>
      <c r="D58" s="51"/>
      <c r="E58" s="26" t="s">
        <v>19</v>
      </c>
      <c r="F58" s="23" t="s">
        <v>134</v>
      </c>
      <c r="G58" s="24">
        <f>SUM(H58,K58,N58,O58,P58)</f>
        <v>1996305</v>
      </c>
      <c r="H58" s="25">
        <v>1200000</v>
      </c>
      <c r="I58" s="25">
        <v>200000</v>
      </c>
      <c r="J58" s="25">
        <f>H58-I58</f>
        <v>1000000</v>
      </c>
      <c r="K58" s="25">
        <v>70000</v>
      </c>
      <c r="L58" s="25">
        <v>40628</v>
      </c>
      <c r="M58" s="25">
        <f>K58-L58</f>
        <v>29372</v>
      </c>
      <c r="N58" s="25">
        <v>39042</v>
      </c>
      <c r="O58" s="25">
        <v>687263</v>
      </c>
      <c r="P58" s="25">
        <v>0</v>
      </c>
      <c r="Q58" s="50"/>
    </row>
    <row r="59" spans="1:17" s="9" customFormat="1" ht="44.25" customHeight="1">
      <c r="A59" s="48"/>
      <c r="B59" s="47"/>
      <c r="C59" s="47"/>
      <c r="D59" s="51"/>
      <c r="E59" s="26" t="s">
        <v>20</v>
      </c>
      <c r="F59" s="23"/>
      <c r="G59" s="25">
        <f>G58-G57</f>
        <v>726305</v>
      </c>
      <c r="H59" s="25">
        <f t="shared" ref="H59:P59" si="15">H58-H57</f>
        <v>0</v>
      </c>
      <c r="I59" s="25">
        <f t="shared" si="15"/>
        <v>0</v>
      </c>
      <c r="J59" s="25">
        <f t="shared" si="15"/>
        <v>0</v>
      </c>
      <c r="K59" s="25">
        <f t="shared" si="15"/>
        <v>0</v>
      </c>
      <c r="L59" s="25">
        <f t="shared" si="15"/>
        <v>0</v>
      </c>
      <c r="M59" s="25">
        <f t="shared" si="15"/>
        <v>0</v>
      </c>
      <c r="N59" s="25">
        <f t="shared" si="15"/>
        <v>39042</v>
      </c>
      <c r="O59" s="25">
        <f t="shared" si="15"/>
        <v>687263</v>
      </c>
      <c r="P59" s="25">
        <f t="shared" si="15"/>
        <v>0</v>
      </c>
      <c r="Q59" s="50"/>
    </row>
    <row r="60" spans="1:17" s="9" customFormat="1" ht="44.25" customHeight="1">
      <c r="A60" s="47" t="s">
        <v>135</v>
      </c>
      <c r="B60" s="47" t="s">
        <v>136</v>
      </c>
      <c r="C60" s="47" t="s">
        <v>137</v>
      </c>
      <c r="D60" s="51" t="s">
        <v>138</v>
      </c>
      <c r="E60" s="26" t="s">
        <v>18</v>
      </c>
      <c r="F60" s="23" t="s">
        <v>139</v>
      </c>
      <c r="G60" s="24">
        <f>SUM(H60,K60,N60,O60,P60)</f>
        <v>810000</v>
      </c>
      <c r="H60" s="24">
        <v>810000</v>
      </c>
      <c r="I60" s="24">
        <v>402552</v>
      </c>
      <c r="J60" s="24">
        <f>H60-I60</f>
        <v>407448</v>
      </c>
      <c r="K60" s="24">
        <v>0</v>
      </c>
      <c r="L60" s="24">
        <v>0</v>
      </c>
      <c r="M60" s="24">
        <f>K60-L60</f>
        <v>0</v>
      </c>
      <c r="N60" s="24">
        <v>0</v>
      </c>
      <c r="O60" s="24">
        <v>0</v>
      </c>
      <c r="P60" s="24">
        <v>0</v>
      </c>
      <c r="Q60" s="50" t="s">
        <v>140</v>
      </c>
    </row>
    <row r="61" spans="1:17" s="9" customFormat="1" ht="44.25" customHeight="1">
      <c r="A61" s="48"/>
      <c r="B61" s="48"/>
      <c r="C61" s="48"/>
      <c r="D61" s="51"/>
      <c r="E61" s="26" t="s">
        <v>19</v>
      </c>
      <c r="F61" s="23" t="s">
        <v>141</v>
      </c>
      <c r="G61" s="24">
        <f>SUM(H61,K61,N61,O61,P61)</f>
        <v>810000</v>
      </c>
      <c r="H61" s="24">
        <v>810000</v>
      </c>
      <c r="I61" s="24">
        <v>402552</v>
      </c>
      <c r="J61" s="24">
        <f>H61-I61</f>
        <v>407448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50"/>
    </row>
    <row r="62" spans="1:17" s="9" customFormat="1" ht="44.25" customHeight="1">
      <c r="A62" s="48"/>
      <c r="B62" s="48"/>
      <c r="C62" s="48"/>
      <c r="D62" s="51"/>
      <c r="E62" s="26" t="s">
        <v>20</v>
      </c>
      <c r="F62" s="23"/>
      <c r="G62" s="24">
        <f t="shared" ref="G62:P62" si="16">G61-G60</f>
        <v>0</v>
      </c>
      <c r="H62" s="24">
        <f t="shared" si="16"/>
        <v>0</v>
      </c>
      <c r="I62" s="24">
        <f t="shared" si="16"/>
        <v>0</v>
      </c>
      <c r="J62" s="24">
        <f t="shared" si="16"/>
        <v>0</v>
      </c>
      <c r="K62" s="24">
        <f t="shared" si="16"/>
        <v>0</v>
      </c>
      <c r="L62" s="24">
        <f t="shared" si="16"/>
        <v>0</v>
      </c>
      <c r="M62" s="24">
        <f t="shared" si="16"/>
        <v>0</v>
      </c>
      <c r="N62" s="24">
        <f t="shared" si="16"/>
        <v>0</v>
      </c>
      <c r="O62" s="24">
        <f t="shared" si="16"/>
        <v>0</v>
      </c>
      <c r="P62" s="24">
        <f t="shared" si="16"/>
        <v>0</v>
      </c>
      <c r="Q62" s="50"/>
    </row>
    <row r="63" spans="1:17" s="9" customFormat="1" ht="44.25" customHeight="1">
      <c r="A63" s="45" t="s">
        <v>142</v>
      </c>
      <c r="B63" s="45" t="s">
        <v>143</v>
      </c>
      <c r="C63" s="45" t="s">
        <v>144</v>
      </c>
      <c r="D63" s="58" t="s">
        <v>145</v>
      </c>
      <c r="E63" s="22" t="s">
        <v>146</v>
      </c>
      <c r="F63" s="23" t="s">
        <v>147</v>
      </c>
      <c r="G63" s="24">
        <f>SUM(H63,K63,N63,O63,P63)</f>
        <v>1200000</v>
      </c>
      <c r="H63" s="24">
        <v>0</v>
      </c>
      <c r="I63" s="24">
        <v>0</v>
      </c>
      <c r="J63" s="24">
        <v>0</v>
      </c>
      <c r="K63" s="24">
        <v>1200000</v>
      </c>
      <c r="L63" s="24">
        <v>0</v>
      </c>
      <c r="M63" s="24">
        <f>K63-L63</f>
        <v>1200000</v>
      </c>
      <c r="N63" s="24">
        <v>0</v>
      </c>
      <c r="O63" s="24">
        <v>0</v>
      </c>
      <c r="P63" s="24">
        <v>0</v>
      </c>
      <c r="Q63" s="50" t="s">
        <v>148</v>
      </c>
    </row>
    <row r="64" spans="1:17" s="9" customFormat="1" ht="44.25" customHeight="1">
      <c r="A64" s="45"/>
      <c r="B64" s="45"/>
      <c r="C64" s="45"/>
      <c r="D64" s="58"/>
      <c r="E64" s="22" t="s">
        <v>149</v>
      </c>
      <c r="F64" s="23" t="s">
        <v>58</v>
      </c>
      <c r="G64" s="24">
        <f>SUM(H64,K64,N64,O64,P64)</f>
        <v>1200000</v>
      </c>
      <c r="H64" s="24">
        <v>0</v>
      </c>
      <c r="I64" s="24">
        <v>0</v>
      </c>
      <c r="J64" s="24">
        <v>0</v>
      </c>
      <c r="K64" s="24">
        <v>1200000</v>
      </c>
      <c r="L64" s="24">
        <v>300000</v>
      </c>
      <c r="M64" s="24">
        <f>K64-L64</f>
        <v>900000</v>
      </c>
      <c r="N64" s="24">
        <v>0</v>
      </c>
      <c r="O64" s="24">
        <v>0</v>
      </c>
      <c r="P64" s="24">
        <v>0</v>
      </c>
      <c r="Q64" s="50"/>
    </row>
    <row r="65" spans="1:18" s="9" customFormat="1" ht="44.25" customHeight="1">
      <c r="A65" s="45"/>
      <c r="B65" s="45"/>
      <c r="C65" s="45"/>
      <c r="D65" s="58"/>
      <c r="E65" s="22" t="s">
        <v>150</v>
      </c>
      <c r="F65" s="31"/>
      <c r="G65" s="24">
        <f>G64-G63</f>
        <v>0</v>
      </c>
      <c r="H65" s="24">
        <f t="shared" ref="H65:P65" si="17">H64-H63</f>
        <v>0</v>
      </c>
      <c r="I65" s="24">
        <f t="shared" si="17"/>
        <v>0</v>
      </c>
      <c r="J65" s="24">
        <f t="shared" si="17"/>
        <v>0</v>
      </c>
      <c r="K65" s="24">
        <f t="shared" si="17"/>
        <v>0</v>
      </c>
      <c r="L65" s="24">
        <f t="shared" si="17"/>
        <v>300000</v>
      </c>
      <c r="M65" s="24">
        <f t="shared" si="17"/>
        <v>-300000</v>
      </c>
      <c r="N65" s="24">
        <f t="shared" si="17"/>
        <v>0</v>
      </c>
      <c r="O65" s="24">
        <f t="shared" si="17"/>
        <v>0</v>
      </c>
      <c r="P65" s="24">
        <f t="shared" si="17"/>
        <v>0</v>
      </c>
      <c r="Q65" s="50"/>
    </row>
    <row r="66" spans="1:18" s="9" customFormat="1" ht="44.25" customHeight="1">
      <c r="A66" s="45" t="s">
        <v>367</v>
      </c>
      <c r="B66" s="47" t="s">
        <v>151</v>
      </c>
      <c r="C66" s="47" t="s">
        <v>152</v>
      </c>
      <c r="D66" s="51" t="s">
        <v>153</v>
      </c>
      <c r="E66" s="26" t="s">
        <v>18</v>
      </c>
      <c r="F66" s="23" t="s">
        <v>154</v>
      </c>
      <c r="G66" s="24">
        <f>SUM(H66,K66,N66,O66,P66)</f>
        <v>11339264</v>
      </c>
      <c r="H66" s="25">
        <v>6358688</v>
      </c>
      <c r="I66" s="25">
        <v>5953629</v>
      </c>
      <c r="J66" s="25">
        <v>405059</v>
      </c>
      <c r="K66" s="25">
        <v>3625957</v>
      </c>
      <c r="L66" s="25">
        <v>0</v>
      </c>
      <c r="M66" s="25">
        <v>3625957</v>
      </c>
      <c r="N66" s="25">
        <v>1354619</v>
      </c>
      <c r="O66" s="25">
        <v>0</v>
      </c>
      <c r="P66" s="25">
        <v>0</v>
      </c>
      <c r="Q66" s="50" t="s">
        <v>155</v>
      </c>
    </row>
    <row r="67" spans="1:18" s="9" customFormat="1" ht="44.25" customHeight="1">
      <c r="A67" s="45"/>
      <c r="B67" s="48"/>
      <c r="C67" s="48"/>
      <c r="D67" s="51"/>
      <c r="E67" s="26" t="s">
        <v>19</v>
      </c>
      <c r="F67" s="23" t="s">
        <v>154</v>
      </c>
      <c r="G67" s="24">
        <f>SUM(H67,K67,N67,O67,P67)</f>
        <v>11339264</v>
      </c>
      <c r="H67" s="41">
        <v>6358688</v>
      </c>
      <c r="I67" s="41">
        <v>5970756</v>
      </c>
      <c r="J67" s="41">
        <v>387932</v>
      </c>
      <c r="K67" s="41">
        <v>3625957</v>
      </c>
      <c r="L67" s="41">
        <v>6118</v>
      </c>
      <c r="M67" s="41">
        <v>3619839</v>
      </c>
      <c r="N67" s="41">
        <v>1354619</v>
      </c>
      <c r="O67" s="40">
        <v>0</v>
      </c>
      <c r="P67" s="40">
        <v>0</v>
      </c>
      <c r="Q67" s="50"/>
    </row>
    <row r="68" spans="1:18" s="9" customFormat="1" ht="44.25" customHeight="1">
      <c r="A68" s="45"/>
      <c r="B68" s="48"/>
      <c r="C68" s="48"/>
      <c r="D68" s="51"/>
      <c r="E68" s="26" t="s">
        <v>20</v>
      </c>
      <c r="F68" s="23"/>
      <c r="G68" s="25">
        <f>G67-G66</f>
        <v>0</v>
      </c>
      <c r="H68" s="25">
        <f t="shared" ref="H68:P68" si="18">H67-H66</f>
        <v>0</v>
      </c>
      <c r="I68" s="25">
        <f t="shared" si="18"/>
        <v>17127</v>
      </c>
      <c r="J68" s="25">
        <f t="shared" si="18"/>
        <v>-17127</v>
      </c>
      <c r="K68" s="25">
        <f t="shared" si="18"/>
        <v>0</v>
      </c>
      <c r="L68" s="25">
        <f t="shared" si="18"/>
        <v>6118</v>
      </c>
      <c r="M68" s="25">
        <f t="shared" si="18"/>
        <v>-6118</v>
      </c>
      <c r="N68" s="25">
        <f t="shared" si="18"/>
        <v>0</v>
      </c>
      <c r="O68" s="25">
        <f t="shared" si="18"/>
        <v>0</v>
      </c>
      <c r="P68" s="25">
        <f t="shared" si="18"/>
        <v>0</v>
      </c>
      <c r="Q68" s="50"/>
    </row>
    <row r="69" spans="1:18" s="9" customFormat="1" ht="43.5" customHeight="1">
      <c r="A69" s="45" t="s">
        <v>367</v>
      </c>
      <c r="B69" s="47" t="s">
        <v>151</v>
      </c>
      <c r="C69" s="47" t="s">
        <v>156</v>
      </c>
      <c r="D69" s="51" t="s">
        <v>153</v>
      </c>
      <c r="E69" s="26" t="s">
        <v>18</v>
      </c>
      <c r="F69" s="23" t="s">
        <v>157</v>
      </c>
      <c r="G69" s="24">
        <f>SUM(H69,K69,N69,O69,P69)</f>
        <v>6178000</v>
      </c>
      <c r="H69" s="25">
        <v>1324077</v>
      </c>
      <c r="I69" s="25">
        <v>1324077</v>
      </c>
      <c r="J69" s="25">
        <v>0</v>
      </c>
      <c r="K69" s="25">
        <v>3518382</v>
      </c>
      <c r="L69" s="25">
        <v>1295500</v>
      </c>
      <c r="M69" s="25">
        <v>2222882</v>
      </c>
      <c r="N69" s="25">
        <v>1335541</v>
      </c>
      <c r="O69" s="25">
        <v>0</v>
      </c>
      <c r="P69" s="25">
        <v>0</v>
      </c>
      <c r="Q69" s="50" t="s">
        <v>158</v>
      </c>
    </row>
    <row r="70" spans="1:18" s="9" customFormat="1" ht="43.5" customHeight="1">
      <c r="A70" s="45"/>
      <c r="B70" s="48"/>
      <c r="C70" s="47"/>
      <c r="D70" s="51"/>
      <c r="E70" s="26" t="s">
        <v>19</v>
      </c>
      <c r="F70" s="23" t="s">
        <v>157</v>
      </c>
      <c r="G70" s="24">
        <f>SUM(H70,K70,N70,O70,P70)</f>
        <v>6178000</v>
      </c>
      <c r="H70" s="24">
        <v>1324077</v>
      </c>
      <c r="I70" s="24">
        <v>1324077</v>
      </c>
      <c r="J70" s="24">
        <v>0</v>
      </c>
      <c r="K70" s="24">
        <v>3518382</v>
      </c>
      <c r="L70" s="24">
        <v>2737744</v>
      </c>
      <c r="M70" s="24">
        <v>780638</v>
      </c>
      <c r="N70" s="24">
        <v>1335541</v>
      </c>
      <c r="O70" s="24">
        <v>0</v>
      </c>
      <c r="P70" s="24">
        <v>0</v>
      </c>
      <c r="Q70" s="50"/>
    </row>
    <row r="71" spans="1:18" s="9" customFormat="1" ht="43.5" customHeight="1">
      <c r="A71" s="45"/>
      <c r="B71" s="48"/>
      <c r="C71" s="47"/>
      <c r="D71" s="51"/>
      <c r="E71" s="26" t="s">
        <v>20</v>
      </c>
      <c r="F71" s="23"/>
      <c r="G71" s="25">
        <f>G70-G69</f>
        <v>0</v>
      </c>
      <c r="H71" s="25">
        <f t="shared" ref="H71:P71" si="19">H70-H69</f>
        <v>0</v>
      </c>
      <c r="I71" s="25">
        <f t="shared" si="19"/>
        <v>0</v>
      </c>
      <c r="J71" s="25">
        <f t="shared" si="19"/>
        <v>0</v>
      </c>
      <c r="K71" s="25">
        <f t="shared" si="19"/>
        <v>0</v>
      </c>
      <c r="L71" s="25">
        <f t="shared" si="19"/>
        <v>1442244</v>
      </c>
      <c r="M71" s="25">
        <f t="shared" si="19"/>
        <v>-1442244</v>
      </c>
      <c r="N71" s="25">
        <f t="shared" si="19"/>
        <v>0</v>
      </c>
      <c r="O71" s="25">
        <f t="shared" si="19"/>
        <v>0</v>
      </c>
      <c r="P71" s="25">
        <f t="shared" si="19"/>
        <v>0</v>
      </c>
      <c r="Q71" s="50"/>
    </row>
    <row r="72" spans="1:18" s="9" customFormat="1" ht="49.5" customHeight="1">
      <c r="A72" s="45" t="s">
        <v>368</v>
      </c>
      <c r="B72" s="47" t="s">
        <v>369</v>
      </c>
      <c r="C72" s="47" t="s">
        <v>159</v>
      </c>
      <c r="D72" s="51" t="s">
        <v>153</v>
      </c>
      <c r="E72" s="26" t="s">
        <v>18</v>
      </c>
      <c r="F72" s="23" t="s">
        <v>160</v>
      </c>
      <c r="G72" s="24">
        <f>SUM(H72,K72,N72,O72,P72)</f>
        <v>11942650</v>
      </c>
      <c r="H72" s="25">
        <v>0</v>
      </c>
      <c r="I72" s="25">
        <v>0</v>
      </c>
      <c r="J72" s="25">
        <v>0</v>
      </c>
      <c r="K72" s="25">
        <v>564000</v>
      </c>
      <c r="L72" s="25">
        <v>450000</v>
      </c>
      <c r="M72" s="25">
        <v>114000</v>
      </c>
      <c r="N72" s="25">
        <v>9452650</v>
      </c>
      <c r="O72" s="25">
        <v>810000</v>
      </c>
      <c r="P72" s="25">
        <v>1116000</v>
      </c>
      <c r="Q72" s="50" t="s">
        <v>161</v>
      </c>
    </row>
    <row r="73" spans="1:18" s="9" customFormat="1" ht="49.5" customHeight="1">
      <c r="A73" s="45"/>
      <c r="B73" s="48"/>
      <c r="C73" s="47"/>
      <c r="D73" s="51"/>
      <c r="E73" s="26" t="s">
        <v>19</v>
      </c>
      <c r="F73" s="23" t="s">
        <v>160</v>
      </c>
      <c r="G73" s="24">
        <f>SUM(H73,K73,N73,O73,P73)</f>
        <v>11920000</v>
      </c>
      <c r="H73" s="24">
        <v>0</v>
      </c>
      <c r="I73" s="24">
        <v>0</v>
      </c>
      <c r="J73" s="24">
        <v>0</v>
      </c>
      <c r="K73" s="24">
        <v>564000</v>
      </c>
      <c r="L73" s="24">
        <v>450000</v>
      </c>
      <c r="M73" s="24">
        <v>114000</v>
      </c>
      <c r="N73" s="24">
        <v>9325000</v>
      </c>
      <c r="O73" s="24">
        <v>1291000</v>
      </c>
      <c r="P73" s="24">
        <v>740000</v>
      </c>
      <c r="Q73" s="50"/>
    </row>
    <row r="74" spans="1:18" s="9" customFormat="1" ht="42" customHeight="1">
      <c r="A74" s="45"/>
      <c r="B74" s="48"/>
      <c r="C74" s="47"/>
      <c r="D74" s="51"/>
      <c r="E74" s="26" t="s">
        <v>20</v>
      </c>
      <c r="F74" s="23"/>
      <c r="G74" s="25">
        <f>G73-G72</f>
        <v>-22650</v>
      </c>
      <c r="H74" s="25">
        <f t="shared" ref="H74:P74" si="20">H73-H72</f>
        <v>0</v>
      </c>
      <c r="I74" s="25">
        <f t="shared" si="20"/>
        <v>0</v>
      </c>
      <c r="J74" s="25">
        <f t="shared" si="20"/>
        <v>0</v>
      </c>
      <c r="K74" s="25">
        <f t="shared" si="20"/>
        <v>0</v>
      </c>
      <c r="L74" s="25">
        <f t="shared" si="20"/>
        <v>0</v>
      </c>
      <c r="M74" s="25">
        <f t="shared" si="20"/>
        <v>0</v>
      </c>
      <c r="N74" s="25">
        <f t="shared" si="20"/>
        <v>-127650</v>
      </c>
      <c r="O74" s="25">
        <f t="shared" si="20"/>
        <v>481000</v>
      </c>
      <c r="P74" s="25">
        <f t="shared" si="20"/>
        <v>-376000</v>
      </c>
      <c r="Q74" s="50"/>
    </row>
    <row r="75" spans="1:18" s="9" customFormat="1" ht="43.5" customHeight="1">
      <c r="A75" s="47" t="s">
        <v>36</v>
      </c>
      <c r="B75" s="47" t="s">
        <v>170</v>
      </c>
      <c r="C75" s="47" t="s">
        <v>162</v>
      </c>
      <c r="D75" s="51" t="s">
        <v>153</v>
      </c>
      <c r="E75" s="26" t="s">
        <v>18</v>
      </c>
      <c r="F75" s="23" t="s">
        <v>163</v>
      </c>
      <c r="G75" s="24">
        <f>SUM(H75,K75,N75,O75,P75)</f>
        <v>3477000</v>
      </c>
      <c r="H75" s="25">
        <v>500000</v>
      </c>
      <c r="I75" s="25">
        <v>0</v>
      </c>
      <c r="J75" s="25">
        <v>500000</v>
      </c>
      <c r="K75" s="25">
        <v>500000</v>
      </c>
      <c r="L75" s="25">
        <v>0</v>
      </c>
      <c r="M75" s="25">
        <v>500000</v>
      </c>
      <c r="N75" s="25">
        <v>1000000</v>
      </c>
      <c r="O75" s="25">
        <v>1477000</v>
      </c>
      <c r="P75" s="25">
        <v>0</v>
      </c>
      <c r="Q75" s="50" t="s">
        <v>164</v>
      </c>
    </row>
    <row r="76" spans="1:18" s="9" customFormat="1" ht="43.5" customHeight="1">
      <c r="A76" s="47"/>
      <c r="B76" s="47"/>
      <c r="C76" s="47"/>
      <c r="D76" s="51"/>
      <c r="E76" s="26" t="s">
        <v>19</v>
      </c>
      <c r="F76" s="23" t="s">
        <v>165</v>
      </c>
      <c r="G76" s="24">
        <f>SUM(H76,K76,N76,O76,P76)</f>
        <v>3477000</v>
      </c>
      <c r="H76" s="24">
        <v>500000</v>
      </c>
      <c r="I76" s="24">
        <v>0</v>
      </c>
      <c r="J76" s="24">
        <v>500000</v>
      </c>
      <c r="K76" s="24">
        <v>500000</v>
      </c>
      <c r="L76" s="24">
        <v>0</v>
      </c>
      <c r="M76" s="24">
        <v>500000</v>
      </c>
      <c r="N76" s="24">
        <v>1000000</v>
      </c>
      <c r="O76" s="24">
        <v>1477000</v>
      </c>
      <c r="P76" s="24">
        <v>0</v>
      </c>
      <c r="Q76" s="50"/>
    </row>
    <row r="77" spans="1:18" s="9" customFormat="1" ht="42" customHeight="1">
      <c r="A77" s="47"/>
      <c r="B77" s="47"/>
      <c r="C77" s="47"/>
      <c r="D77" s="51"/>
      <c r="E77" s="26" t="s">
        <v>20</v>
      </c>
      <c r="F77" s="23"/>
      <c r="G77" s="25">
        <f>G76-G75</f>
        <v>0</v>
      </c>
      <c r="H77" s="25">
        <f t="shared" ref="H77:P77" si="21">H76-H75</f>
        <v>0</v>
      </c>
      <c r="I77" s="25">
        <f t="shared" si="21"/>
        <v>0</v>
      </c>
      <c r="J77" s="25">
        <f t="shared" si="21"/>
        <v>0</v>
      </c>
      <c r="K77" s="25">
        <f t="shared" si="21"/>
        <v>0</v>
      </c>
      <c r="L77" s="25">
        <f t="shared" si="21"/>
        <v>0</v>
      </c>
      <c r="M77" s="25">
        <f t="shared" si="21"/>
        <v>0</v>
      </c>
      <c r="N77" s="25">
        <f t="shared" si="21"/>
        <v>0</v>
      </c>
      <c r="O77" s="25">
        <f t="shared" si="21"/>
        <v>0</v>
      </c>
      <c r="P77" s="25">
        <f t="shared" si="21"/>
        <v>0</v>
      </c>
      <c r="Q77" s="50"/>
    </row>
    <row r="78" spans="1:18" s="9" customFormat="1" ht="53.25" customHeight="1">
      <c r="A78" s="47" t="s">
        <v>36</v>
      </c>
      <c r="B78" s="47" t="s">
        <v>170</v>
      </c>
      <c r="C78" s="47" t="s">
        <v>166</v>
      </c>
      <c r="D78" s="51" t="s">
        <v>153</v>
      </c>
      <c r="E78" s="26" t="s">
        <v>18</v>
      </c>
      <c r="F78" s="23" t="s">
        <v>167</v>
      </c>
      <c r="G78" s="24">
        <f>SUM(H78,K78,N78,O78,P78)</f>
        <v>1224000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373000</v>
      </c>
      <c r="O78" s="25">
        <v>851000</v>
      </c>
      <c r="P78" s="25">
        <v>0</v>
      </c>
      <c r="Q78" s="50" t="s">
        <v>168</v>
      </c>
      <c r="R78" s="11"/>
    </row>
    <row r="79" spans="1:18" s="9" customFormat="1" ht="56.25">
      <c r="A79" s="47"/>
      <c r="B79" s="47"/>
      <c r="C79" s="47"/>
      <c r="D79" s="51"/>
      <c r="E79" s="22" t="s">
        <v>92</v>
      </c>
      <c r="F79" s="23" t="s">
        <v>169</v>
      </c>
      <c r="G79" s="24">
        <f>SUM(H79,K79,N79,O79,P79)</f>
        <v>1224000</v>
      </c>
      <c r="H79" s="24">
        <v>0</v>
      </c>
      <c r="I79" s="24">
        <v>0</v>
      </c>
      <c r="J79" s="24">
        <f>H79-I79</f>
        <v>0</v>
      </c>
      <c r="K79" s="24">
        <v>0</v>
      </c>
      <c r="L79" s="24">
        <v>0</v>
      </c>
      <c r="M79" s="24">
        <f>K79-L79</f>
        <v>0</v>
      </c>
      <c r="N79" s="24">
        <v>373000</v>
      </c>
      <c r="O79" s="24">
        <v>851000</v>
      </c>
      <c r="P79" s="24">
        <v>0</v>
      </c>
      <c r="Q79" s="50"/>
      <c r="R79" s="11"/>
    </row>
    <row r="80" spans="1:18" s="9" customFormat="1" ht="42" customHeight="1">
      <c r="A80" s="47"/>
      <c r="B80" s="47"/>
      <c r="C80" s="47"/>
      <c r="D80" s="51"/>
      <c r="E80" s="26" t="s">
        <v>20</v>
      </c>
      <c r="F80" s="23"/>
      <c r="G80" s="25">
        <f>G79-G78</f>
        <v>0</v>
      </c>
      <c r="H80" s="25">
        <f t="shared" ref="H80:O80" si="22">H79-H78</f>
        <v>0</v>
      </c>
      <c r="I80" s="25">
        <f t="shared" si="22"/>
        <v>0</v>
      </c>
      <c r="J80" s="25">
        <f t="shared" si="22"/>
        <v>0</v>
      </c>
      <c r="K80" s="25">
        <f t="shared" si="22"/>
        <v>0</v>
      </c>
      <c r="L80" s="25">
        <f t="shared" si="22"/>
        <v>0</v>
      </c>
      <c r="M80" s="25">
        <f t="shared" si="22"/>
        <v>0</v>
      </c>
      <c r="N80" s="25">
        <f t="shared" si="22"/>
        <v>0</v>
      </c>
      <c r="O80" s="25">
        <f t="shared" si="22"/>
        <v>0</v>
      </c>
      <c r="P80" s="25">
        <f>P79-P78</f>
        <v>0</v>
      </c>
      <c r="Q80" s="50"/>
    </row>
    <row r="81" spans="1:17" s="9" customFormat="1" ht="43.5" customHeight="1">
      <c r="A81" s="47" t="s">
        <v>36</v>
      </c>
      <c r="B81" s="47" t="s">
        <v>170</v>
      </c>
      <c r="C81" s="47" t="s">
        <v>171</v>
      </c>
      <c r="D81" s="51" t="s">
        <v>172</v>
      </c>
      <c r="E81" s="26" t="s">
        <v>18</v>
      </c>
      <c r="F81" s="23" t="s">
        <v>173</v>
      </c>
      <c r="G81" s="24">
        <f>SUM(H81,K81,N81,O81,P81)</f>
        <v>5080000</v>
      </c>
      <c r="H81" s="25">
        <v>0</v>
      </c>
      <c r="I81" s="25">
        <v>0</v>
      </c>
      <c r="J81" s="25">
        <v>0</v>
      </c>
      <c r="K81" s="25">
        <v>500000</v>
      </c>
      <c r="L81" s="25">
        <v>3600</v>
      </c>
      <c r="M81" s="25">
        <v>496400</v>
      </c>
      <c r="N81" s="25">
        <v>1000000</v>
      </c>
      <c r="O81" s="25">
        <v>3580000</v>
      </c>
      <c r="P81" s="25">
        <v>0</v>
      </c>
      <c r="Q81" s="50" t="s">
        <v>168</v>
      </c>
    </row>
    <row r="82" spans="1:17" s="9" customFormat="1" ht="43.5" customHeight="1">
      <c r="A82" s="48"/>
      <c r="B82" s="47"/>
      <c r="C82" s="48"/>
      <c r="D82" s="51"/>
      <c r="E82" s="26" t="s">
        <v>19</v>
      </c>
      <c r="F82" s="23" t="s">
        <v>174</v>
      </c>
      <c r="G82" s="24">
        <f>SUM(H82,K82,N82,O82,P82)</f>
        <v>5080000</v>
      </c>
      <c r="H82" s="24">
        <v>0</v>
      </c>
      <c r="I82" s="24">
        <v>0</v>
      </c>
      <c r="J82" s="24">
        <v>0</v>
      </c>
      <c r="K82" s="24">
        <v>500000</v>
      </c>
      <c r="L82" s="24">
        <v>3600</v>
      </c>
      <c r="M82" s="24">
        <v>496400</v>
      </c>
      <c r="N82" s="24">
        <v>1000000</v>
      </c>
      <c r="O82" s="24">
        <v>3580000</v>
      </c>
      <c r="P82" s="24">
        <v>0</v>
      </c>
      <c r="Q82" s="50"/>
    </row>
    <row r="83" spans="1:17" s="9" customFormat="1" ht="42" customHeight="1">
      <c r="A83" s="48"/>
      <c r="B83" s="47"/>
      <c r="C83" s="48"/>
      <c r="D83" s="51"/>
      <c r="E83" s="26" t="s">
        <v>20</v>
      </c>
      <c r="F83" s="23"/>
      <c r="G83" s="25">
        <f>G82-G81</f>
        <v>0</v>
      </c>
      <c r="H83" s="25">
        <f t="shared" ref="H83:P83" si="23">H82-H81</f>
        <v>0</v>
      </c>
      <c r="I83" s="25">
        <f t="shared" si="23"/>
        <v>0</v>
      </c>
      <c r="J83" s="25">
        <f t="shared" si="23"/>
        <v>0</v>
      </c>
      <c r="K83" s="25">
        <f t="shared" si="23"/>
        <v>0</v>
      </c>
      <c r="L83" s="25">
        <f t="shared" si="23"/>
        <v>0</v>
      </c>
      <c r="M83" s="25">
        <f t="shared" si="23"/>
        <v>0</v>
      </c>
      <c r="N83" s="25">
        <f t="shared" si="23"/>
        <v>0</v>
      </c>
      <c r="O83" s="25">
        <f t="shared" si="23"/>
        <v>0</v>
      </c>
      <c r="P83" s="25">
        <f t="shared" si="23"/>
        <v>0</v>
      </c>
      <c r="Q83" s="50"/>
    </row>
    <row r="84" spans="1:17" s="9" customFormat="1" ht="48.75" customHeight="1">
      <c r="A84" s="47" t="s">
        <v>36</v>
      </c>
      <c r="B84" s="47" t="s">
        <v>170</v>
      </c>
      <c r="C84" s="47" t="s">
        <v>175</v>
      </c>
      <c r="D84" s="51" t="s">
        <v>172</v>
      </c>
      <c r="E84" s="26" t="s">
        <v>18</v>
      </c>
      <c r="F84" s="27" t="s">
        <v>176</v>
      </c>
      <c r="G84" s="24">
        <f t="shared" ref="G84:G86" si="24">SUM(H84,K84,N84,O84,P84)</f>
        <v>38485600</v>
      </c>
      <c r="H84" s="25">
        <v>0</v>
      </c>
      <c r="I84" s="25">
        <v>0</v>
      </c>
      <c r="J84" s="25">
        <v>0</v>
      </c>
      <c r="K84" s="25">
        <v>1903931</v>
      </c>
      <c r="L84" s="25">
        <v>1903931</v>
      </c>
      <c r="M84" s="25">
        <v>0</v>
      </c>
      <c r="N84" s="25">
        <v>12226571</v>
      </c>
      <c r="O84" s="25">
        <v>12332000</v>
      </c>
      <c r="P84" s="25">
        <v>12023098</v>
      </c>
      <c r="Q84" s="50" t="s">
        <v>177</v>
      </c>
    </row>
    <row r="85" spans="1:17" s="9" customFormat="1" ht="48.75" customHeight="1">
      <c r="A85" s="48"/>
      <c r="B85" s="47"/>
      <c r="C85" s="48"/>
      <c r="D85" s="51"/>
      <c r="E85" s="26" t="s">
        <v>19</v>
      </c>
      <c r="F85" s="27" t="s">
        <v>176</v>
      </c>
      <c r="G85" s="24">
        <f t="shared" si="24"/>
        <v>38485600</v>
      </c>
      <c r="H85" s="25">
        <v>0</v>
      </c>
      <c r="I85" s="25">
        <v>0</v>
      </c>
      <c r="J85" s="25">
        <v>0</v>
      </c>
      <c r="K85" s="25">
        <v>1903931</v>
      </c>
      <c r="L85" s="25">
        <v>1903931</v>
      </c>
      <c r="M85" s="25">
        <v>0</v>
      </c>
      <c r="N85" s="25">
        <v>12226571</v>
      </c>
      <c r="O85" s="25">
        <v>12332000</v>
      </c>
      <c r="P85" s="25">
        <v>12023098</v>
      </c>
      <c r="Q85" s="50"/>
    </row>
    <row r="86" spans="1:17" s="9" customFormat="1" ht="42" customHeight="1">
      <c r="A86" s="48"/>
      <c r="B86" s="47"/>
      <c r="C86" s="48"/>
      <c r="D86" s="51"/>
      <c r="E86" s="26" t="s">
        <v>20</v>
      </c>
      <c r="F86" s="23"/>
      <c r="G86" s="24">
        <f t="shared" si="24"/>
        <v>0</v>
      </c>
      <c r="H86" s="25">
        <f t="shared" ref="H86:P86" si="25">H85-H84</f>
        <v>0</v>
      </c>
      <c r="I86" s="25">
        <f t="shared" si="25"/>
        <v>0</v>
      </c>
      <c r="J86" s="25">
        <f t="shared" si="25"/>
        <v>0</v>
      </c>
      <c r="K86" s="25">
        <f t="shared" si="25"/>
        <v>0</v>
      </c>
      <c r="L86" s="25">
        <f t="shared" si="25"/>
        <v>0</v>
      </c>
      <c r="M86" s="25">
        <f t="shared" si="25"/>
        <v>0</v>
      </c>
      <c r="N86" s="25">
        <f t="shared" si="25"/>
        <v>0</v>
      </c>
      <c r="O86" s="25">
        <f t="shared" si="25"/>
        <v>0</v>
      </c>
      <c r="P86" s="25">
        <f t="shared" si="25"/>
        <v>0</v>
      </c>
      <c r="Q86" s="50"/>
    </row>
    <row r="87" spans="1:17" s="9" customFormat="1" ht="48.75" customHeight="1">
      <c r="A87" s="47" t="s">
        <v>36</v>
      </c>
      <c r="B87" s="47" t="s">
        <v>170</v>
      </c>
      <c r="C87" s="47" t="s">
        <v>178</v>
      </c>
      <c r="D87" s="51" t="s">
        <v>172</v>
      </c>
      <c r="E87" s="26" t="s">
        <v>18</v>
      </c>
      <c r="F87" s="27" t="s">
        <v>179</v>
      </c>
      <c r="G87" s="24">
        <f>SUM(H87,K87,N87,O87,P87)</f>
        <v>9420000</v>
      </c>
      <c r="H87" s="25">
        <v>0</v>
      </c>
      <c r="I87" s="25">
        <v>0</v>
      </c>
      <c r="J87" s="25">
        <v>0</v>
      </c>
      <c r="K87" s="25">
        <v>540000</v>
      </c>
      <c r="L87" s="25">
        <v>540000</v>
      </c>
      <c r="M87" s="25">
        <v>0</v>
      </c>
      <c r="N87" s="25">
        <v>1000000</v>
      </c>
      <c r="O87" s="25">
        <v>3540000</v>
      </c>
      <c r="P87" s="25">
        <v>4340000</v>
      </c>
      <c r="Q87" s="50" t="s">
        <v>177</v>
      </c>
    </row>
    <row r="88" spans="1:17" s="9" customFormat="1" ht="48.75" customHeight="1">
      <c r="A88" s="48"/>
      <c r="B88" s="47"/>
      <c r="C88" s="47"/>
      <c r="D88" s="51"/>
      <c r="E88" s="26" t="s">
        <v>19</v>
      </c>
      <c r="F88" s="27" t="s">
        <v>179</v>
      </c>
      <c r="G88" s="24">
        <f>SUM(H88,K88,N88,O88,P88)</f>
        <v>9420000</v>
      </c>
      <c r="H88" s="25">
        <v>0</v>
      </c>
      <c r="I88" s="25">
        <v>0</v>
      </c>
      <c r="J88" s="25">
        <v>0</v>
      </c>
      <c r="K88" s="25">
        <v>540000</v>
      </c>
      <c r="L88" s="25">
        <v>540000</v>
      </c>
      <c r="M88" s="25">
        <v>0</v>
      </c>
      <c r="N88" s="25">
        <v>1000000</v>
      </c>
      <c r="O88" s="25">
        <v>3540000</v>
      </c>
      <c r="P88" s="25">
        <v>4340000</v>
      </c>
      <c r="Q88" s="50"/>
    </row>
    <row r="89" spans="1:17" s="9" customFormat="1" ht="48.75" customHeight="1">
      <c r="A89" s="48"/>
      <c r="B89" s="47"/>
      <c r="C89" s="47"/>
      <c r="D89" s="51"/>
      <c r="E89" s="26" t="s">
        <v>20</v>
      </c>
      <c r="F89" s="23"/>
      <c r="G89" s="25">
        <f t="shared" ref="G89:P89" si="26">G88-G87</f>
        <v>0</v>
      </c>
      <c r="H89" s="25">
        <f t="shared" si="26"/>
        <v>0</v>
      </c>
      <c r="I89" s="25">
        <f t="shared" si="26"/>
        <v>0</v>
      </c>
      <c r="J89" s="25">
        <f t="shared" si="26"/>
        <v>0</v>
      </c>
      <c r="K89" s="25">
        <f t="shared" si="26"/>
        <v>0</v>
      </c>
      <c r="L89" s="25">
        <f t="shared" si="26"/>
        <v>0</v>
      </c>
      <c r="M89" s="25">
        <f t="shared" si="26"/>
        <v>0</v>
      </c>
      <c r="N89" s="25">
        <f t="shared" si="26"/>
        <v>0</v>
      </c>
      <c r="O89" s="25">
        <f t="shared" si="26"/>
        <v>0</v>
      </c>
      <c r="P89" s="25">
        <f t="shared" si="26"/>
        <v>0</v>
      </c>
      <c r="Q89" s="50"/>
    </row>
    <row r="90" spans="1:17" s="9" customFormat="1" ht="48.75" customHeight="1">
      <c r="A90" s="61" t="s">
        <v>360</v>
      </c>
      <c r="B90" s="47" t="s">
        <v>170</v>
      </c>
      <c r="C90" s="64" t="s">
        <v>363</v>
      </c>
      <c r="D90" s="51" t="s">
        <v>361</v>
      </c>
      <c r="E90" s="26" t="s">
        <v>18</v>
      </c>
      <c r="F90" s="23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67" t="s">
        <v>362</v>
      </c>
    </row>
    <row r="91" spans="1:17" s="9" customFormat="1" ht="48.75" customHeight="1">
      <c r="A91" s="62"/>
      <c r="B91" s="47"/>
      <c r="C91" s="65"/>
      <c r="D91" s="51"/>
      <c r="E91" s="26" t="s">
        <v>19</v>
      </c>
      <c r="F91" s="43" t="s">
        <v>364</v>
      </c>
      <c r="G91" s="44">
        <f>SUM(H91,K91,N91,O91,P91)</f>
        <v>1950000</v>
      </c>
      <c r="H91" s="44">
        <v>0</v>
      </c>
      <c r="I91" s="44">
        <v>0</v>
      </c>
      <c r="J91" s="44">
        <f>H91-I91</f>
        <v>0</v>
      </c>
      <c r="K91" s="44">
        <v>0</v>
      </c>
      <c r="L91" s="44">
        <v>0</v>
      </c>
      <c r="M91" s="44">
        <f>K91-L91</f>
        <v>0</v>
      </c>
      <c r="N91" s="44">
        <v>132000</v>
      </c>
      <c r="O91" s="44">
        <v>1000000</v>
      </c>
      <c r="P91" s="44">
        <v>818000</v>
      </c>
      <c r="Q91" s="68"/>
    </row>
    <row r="92" spans="1:17" s="9" customFormat="1" ht="48.75" customHeight="1">
      <c r="A92" s="63"/>
      <c r="B92" s="47"/>
      <c r="C92" s="66"/>
      <c r="D92" s="51"/>
      <c r="E92" s="26" t="s">
        <v>20</v>
      </c>
      <c r="F92" s="23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69"/>
    </row>
    <row r="93" spans="1:17" s="9" customFormat="1" ht="39" customHeight="1">
      <c r="A93" s="47" t="s">
        <v>180</v>
      </c>
      <c r="B93" s="47" t="s">
        <v>181</v>
      </c>
      <c r="C93" s="47" t="s">
        <v>182</v>
      </c>
      <c r="D93" s="51" t="s">
        <v>183</v>
      </c>
      <c r="E93" s="26" t="s">
        <v>18</v>
      </c>
      <c r="F93" s="23" t="s">
        <v>184</v>
      </c>
      <c r="G93" s="24">
        <f>SUM(H93,K93,N93,O93,P93)</f>
        <v>300000</v>
      </c>
      <c r="H93" s="25">
        <v>300000</v>
      </c>
      <c r="I93" s="25">
        <v>132016</v>
      </c>
      <c r="J93" s="25">
        <v>167984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50" t="s">
        <v>185</v>
      </c>
    </row>
    <row r="94" spans="1:17" s="9" customFormat="1" ht="39" customHeight="1">
      <c r="A94" s="48"/>
      <c r="B94" s="48"/>
      <c r="C94" s="48"/>
      <c r="D94" s="51"/>
      <c r="E94" s="26" t="s">
        <v>19</v>
      </c>
      <c r="F94" s="23" t="s">
        <v>184</v>
      </c>
      <c r="G94" s="24">
        <f>SUM(H94,K94,N94,O94,P94)</f>
        <v>300000</v>
      </c>
      <c r="H94" s="25">
        <v>300000</v>
      </c>
      <c r="I94" s="25">
        <v>132016</v>
      </c>
      <c r="J94" s="25">
        <v>167984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50"/>
    </row>
    <row r="95" spans="1:17" s="9" customFormat="1" ht="33" customHeight="1">
      <c r="A95" s="48"/>
      <c r="B95" s="48"/>
      <c r="C95" s="48"/>
      <c r="D95" s="51"/>
      <c r="E95" s="26" t="s">
        <v>20</v>
      </c>
      <c r="F95" s="23"/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50"/>
    </row>
    <row r="96" spans="1:17" s="9" customFormat="1" ht="46.5" customHeight="1">
      <c r="A96" s="47" t="s">
        <v>370</v>
      </c>
      <c r="B96" s="47" t="s">
        <v>37</v>
      </c>
      <c r="C96" s="47" t="s">
        <v>38</v>
      </c>
      <c r="D96" s="51" t="s">
        <v>186</v>
      </c>
      <c r="E96" s="26" t="s">
        <v>18</v>
      </c>
      <c r="F96" s="23" t="s">
        <v>187</v>
      </c>
      <c r="G96" s="24">
        <f>SUM(H96,K96,N96,O96,P96)</f>
        <v>4741000</v>
      </c>
      <c r="H96" s="32">
        <v>0</v>
      </c>
      <c r="I96" s="32">
        <v>0</v>
      </c>
      <c r="J96" s="32">
        <f>H96-I96</f>
        <v>0</v>
      </c>
      <c r="K96" s="32">
        <v>477413</v>
      </c>
      <c r="L96" s="32">
        <v>0</v>
      </c>
      <c r="M96" s="32">
        <f>K96-L96</f>
        <v>477413</v>
      </c>
      <c r="N96" s="32">
        <v>302000</v>
      </c>
      <c r="O96" s="32">
        <v>1320529</v>
      </c>
      <c r="P96" s="32">
        <v>2641058</v>
      </c>
      <c r="Q96" s="50" t="s">
        <v>188</v>
      </c>
    </row>
    <row r="97" spans="1:17" s="9" customFormat="1" ht="46.5" customHeight="1">
      <c r="A97" s="47"/>
      <c r="B97" s="47"/>
      <c r="C97" s="47"/>
      <c r="D97" s="51"/>
      <c r="E97" s="26" t="s">
        <v>19</v>
      </c>
      <c r="F97" s="23" t="s">
        <v>189</v>
      </c>
      <c r="G97" s="24">
        <f>SUM(H97,K97,N97,O97,P97)</f>
        <v>4741000</v>
      </c>
      <c r="H97" s="32">
        <v>0</v>
      </c>
      <c r="I97" s="32">
        <v>0</v>
      </c>
      <c r="J97" s="32">
        <f>H97-I97</f>
        <v>0</v>
      </c>
      <c r="K97" s="32">
        <v>477413</v>
      </c>
      <c r="L97" s="32">
        <v>0</v>
      </c>
      <c r="M97" s="32">
        <f>K97-L97</f>
        <v>477413</v>
      </c>
      <c r="N97" s="32">
        <v>302000</v>
      </c>
      <c r="O97" s="32">
        <v>1320000</v>
      </c>
      <c r="P97" s="32">
        <v>2641587</v>
      </c>
      <c r="Q97" s="50"/>
    </row>
    <row r="98" spans="1:17" s="9" customFormat="1" ht="46.5" customHeight="1">
      <c r="A98" s="47"/>
      <c r="B98" s="47"/>
      <c r="C98" s="47"/>
      <c r="D98" s="51"/>
      <c r="E98" s="26" t="s">
        <v>20</v>
      </c>
      <c r="F98" s="23"/>
      <c r="G98" s="25">
        <f>G97-G96</f>
        <v>0</v>
      </c>
      <c r="H98" s="25">
        <f t="shared" ref="H98:P98" si="27">H97-H96</f>
        <v>0</v>
      </c>
      <c r="I98" s="25">
        <f t="shared" si="27"/>
        <v>0</v>
      </c>
      <c r="J98" s="25">
        <f t="shared" si="27"/>
        <v>0</v>
      </c>
      <c r="K98" s="25">
        <f t="shared" si="27"/>
        <v>0</v>
      </c>
      <c r="L98" s="25">
        <f t="shared" si="27"/>
        <v>0</v>
      </c>
      <c r="M98" s="25">
        <f t="shared" si="27"/>
        <v>0</v>
      </c>
      <c r="N98" s="25">
        <f t="shared" si="27"/>
        <v>0</v>
      </c>
      <c r="O98" s="25">
        <f t="shared" si="27"/>
        <v>-529</v>
      </c>
      <c r="P98" s="25">
        <f t="shared" si="27"/>
        <v>529</v>
      </c>
      <c r="Q98" s="50"/>
    </row>
    <row r="99" spans="1:17" s="9" customFormat="1" ht="45" customHeight="1">
      <c r="A99" s="47" t="s">
        <v>190</v>
      </c>
      <c r="B99" s="47" t="s">
        <v>191</v>
      </c>
      <c r="C99" s="47" t="s">
        <v>192</v>
      </c>
      <c r="D99" s="51" t="s">
        <v>193</v>
      </c>
      <c r="E99" s="26" t="s">
        <v>18</v>
      </c>
      <c r="F99" s="23" t="s">
        <v>194</v>
      </c>
      <c r="G99" s="24">
        <f>SUM(H99,K99,N99,O99,P99)</f>
        <v>179575000</v>
      </c>
      <c r="H99" s="25">
        <v>151312000</v>
      </c>
      <c r="I99" s="25">
        <v>140796412</v>
      </c>
      <c r="J99" s="25">
        <f>H99-I99</f>
        <v>10515588</v>
      </c>
      <c r="K99" s="25">
        <v>14000000</v>
      </c>
      <c r="L99" s="25">
        <v>13999856</v>
      </c>
      <c r="M99" s="25">
        <f>K99-L99</f>
        <v>144</v>
      </c>
      <c r="N99" s="25">
        <v>13591000</v>
      </c>
      <c r="O99" s="25">
        <v>672000</v>
      </c>
      <c r="P99" s="25">
        <v>0</v>
      </c>
      <c r="Q99" s="50" t="s">
        <v>195</v>
      </c>
    </row>
    <row r="100" spans="1:17" s="9" customFormat="1" ht="45" customHeight="1">
      <c r="A100" s="47"/>
      <c r="B100" s="47"/>
      <c r="C100" s="47"/>
      <c r="D100" s="51"/>
      <c r="E100" s="26" t="s">
        <v>19</v>
      </c>
      <c r="F100" s="23" t="s">
        <v>194</v>
      </c>
      <c r="G100" s="24">
        <f>SUM(H100,K100,N100,O100,P100)</f>
        <v>182559000</v>
      </c>
      <c r="H100" s="24">
        <v>151312000</v>
      </c>
      <c r="I100" s="24">
        <v>149625243</v>
      </c>
      <c r="J100" s="24">
        <f>H100-I100</f>
        <v>1686757</v>
      </c>
      <c r="K100" s="24">
        <v>14000000</v>
      </c>
      <c r="L100" s="24">
        <v>11887565</v>
      </c>
      <c r="M100" s="24">
        <f>K100-L100</f>
        <v>2112435</v>
      </c>
      <c r="N100" s="24">
        <v>13591000</v>
      </c>
      <c r="O100" s="24">
        <v>3656000</v>
      </c>
      <c r="P100" s="25">
        <v>0</v>
      </c>
      <c r="Q100" s="50"/>
    </row>
    <row r="101" spans="1:17" s="9" customFormat="1" ht="45" customHeight="1">
      <c r="A101" s="47"/>
      <c r="B101" s="47"/>
      <c r="C101" s="47"/>
      <c r="D101" s="51"/>
      <c r="E101" s="26" t="s">
        <v>20</v>
      </c>
      <c r="F101" s="23"/>
      <c r="G101" s="25">
        <f>G100-G99</f>
        <v>2984000</v>
      </c>
      <c r="H101" s="25">
        <f t="shared" ref="H101:P101" si="28">H100-H99</f>
        <v>0</v>
      </c>
      <c r="I101" s="25">
        <f t="shared" si="28"/>
        <v>8828831</v>
      </c>
      <c r="J101" s="25">
        <f t="shared" si="28"/>
        <v>-8828831</v>
      </c>
      <c r="K101" s="25">
        <f t="shared" si="28"/>
        <v>0</v>
      </c>
      <c r="L101" s="25">
        <f t="shared" si="28"/>
        <v>-2112291</v>
      </c>
      <c r="M101" s="25">
        <f t="shared" si="28"/>
        <v>2112291</v>
      </c>
      <c r="N101" s="25">
        <f t="shared" si="28"/>
        <v>0</v>
      </c>
      <c r="O101" s="25">
        <f t="shared" si="28"/>
        <v>2984000</v>
      </c>
      <c r="P101" s="25">
        <f t="shared" si="28"/>
        <v>0</v>
      </c>
      <c r="Q101" s="50"/>
    </row>
    <row r="102" spans="1:17" s="9" customFormat="1" ht="45" customHeight="1">
      <c r="A102" s="45" t="s">
        <v>196</v>
      </c>
      <c r="B102" s="45" t="s">
        <v>191</v>
      </c>
      <c r="C102" s="45" t="s">
        <v>197</v>
      </c>
      <c r="D102" s="51" t="s">
        <v>193</v>
      </c>
      <c r="E102" s="26" t="s">
        <v>18</v>
      </c>
      <c r="F102" s="23"/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50" t="s">
        <v>354</v>
      </c>
    </row>
    <row r="103" spans="1:17" s="9" customFormat="1" ht="45" customHeight="1">
      <c r="A103" s="46"/>
      <c r="B103" s="46"/>
      <c r="C103" s="45"/>
      <c r="D103" s="51"/>
      <c r="E103" s="26" t="s">
        <v>19</v>
      </c>
      <c r="F103" s="23" t="s">
        <v>198</v>
      </c>
      <c r="G103" s="24">
        <f>SUM(H103,K103,N103,O103,P103)</f>
        <v>932000</v>
      </c>
      <c r="H103" s="24">
        <v>0</v>
      </c>
      <c r="I103" s="24">
        <v>0</v>
      </c>
      <c r="J103" s="24">
        <f>H103-I103</f>
        <v>0</v>
      </c>
      <c r="K103" s="24">
        <v>0</v>
      </c>
      <c r="L103" s="24">
        <v>0</v>
      </c>
      <c r="M103" s="24">
        <f>K103-L103</f>
        <v>0</v>
      </c>
      <c r="N103" s="24">
        <v>932000</v>
      </c>
      <c r="O103" s="24">
        <v>0</v>
      </c>
      <c r="P103" s="24">
        <v>0</v>
      </c>
      <c r="Q103" s="50"/>
    </row>
    <row r="104" spans="1:17" s="9" customFormat="1" ht="45" customHeight="1">
      <c r="A104" s="46"/>
      <c r="B104" s="46"/>
      <c r="C104" s="45"/>
      <c r="D104" s="51"/>
      <c r="E104" s="26" t="s">
        <v>20</v>
      </c>
      <c r="F104" s="23"/>
      <c r="G104" s="24">
        <f>SUM(H104,K104,N104,O104,P104)</f>
        <v>932000</v>
      </c>
      <c r="H104" s="25">
        <f t="shared" ref="H104:P104" si="29">H103-H102</f>
        <v>0</v>
      </c>
      <c r="I104" s="25">
        <f t="shared" si="29"/>
        <v>0</v>
      </c>
      <c r="J104" s="25">
        <f t="shared" si="29"/>
        <v>0</v>
      </c>
      <c r="K104" s="25">
        <f t="shared" si="29"/>
        <v>0</v>
      </c>
      <c r="L104" s="25">
        <f t="shared" si="29"/>
        <v>0</v>
      </c>
      <c r="M104" s="25">
        <f t="shared" si="29"/>
        <v>0</v>
      </c>
      <c r="N104" s="25">
        <f t="shared" si="29"/>
        <v>932000</v>
      </c>
      <c r="O104" s="25">
        <f t="shared" si="29"/>
        <v>0</v>
      </c>
      <c r="P104" s="25">
        <f t="shared" si="29"/>
        <v>0</v>
      </c>
      <c r="Q104" s="50"/>
    </row>
    <row r="105" spans="1:17" s="9" customFormat="1" ht="45" customHeight="1">
      <c r="A105" s="47" t="s">
        <v>190</v>
      </c>
      <c r="B105" s="47" t="s">
        <v>191</v>
      </c>
      <c r="C105" s="47" t="s">
        <v>199</v>
      </c>
      <c r="D105" s="51" t="s">
        <v>193</v>
      </c>
      <c r="E105" s="26" t="s">
        <v>18</v>
      </c>
      <c r="F105" s="23" t="s">
        <v>200</v>
      </c>
      <c r="G105" s="24">
        <f>SUM(H105,K105,N105,O105,P105)</f>
        <v>264318000</v>
      </c>
      <c r="H105" s="25">
        <v>251856000</v>
      </c>
      <c r="I105" s="25">
        <v>242462430</v>
      </c>
      <c r="J105" s="25">
        <f>H105-I105</f>
        <v>9393570</v>
      </c>
      <c r="K105" s="25">
        <v>12462000</v>
      </c>
      <c r="L105" s="25">
        <v>4523286</v>
      </c>
      <c r="M105" s="25">
        <f>K105-L105</f>
        <v>7938714</v>
      </c>
      <c r="N105" s="25">
        <v>0</v>
      </c>
      <c r="O105" s="25">
        <v>0</v>
      </c>
      <c r="P105" s="25">
        <v>0</v>
      </c>
      <c r="Q105" s="50" t="s">
        <v>201</v>
      </c>
    </row>
    <row r="106" spans="1:17" s="9" customFormat="1" ht="45" customHeight="1">
      <c r="A106" s="47"/>
      <c r="B106" s="47"/>
      <c r="C106" s="47"/>
      <c r="D106" s="51"/>
      <c r="E106" s="26" t="s">
        <v>19</v>
      </c>
      <c r="F106" s="23" t="s">
        <v>200</v>
      </c>
      <c r="G106" s="24">
        <f>SUM(H106,K106,N106,O106,P106)</f>
        <v>264318000</v>
      </c>
      <c r="H106" s="25">
        <v>251856000</v>
      </c>
      <c r="I106" s="25">
        <v>243955569</v>
      </c>
      <c r="J106" s="24">
        <f>H106-I106</f>
        <v>7900431</v>
      </c>
      <c r="K106" s="25">
        <v>12462000</v>
      </c>
      <c r="L106" s="25">
        <v>3030147</v>
      </c>
      <c r="M106" s="24">
        <f>K106-L106</f>
        <v>9431853</v>
      </c>
      <c r="N106" s="25">
        <v>0</v>
      </c>
      <c r="O106" s="25">
        <v>0</v>
      </c>
      <c r="P106" s="25">
        <v>0</v>
      </c>
      <c r="Q106" s="50"/>
    </row>
    <row r="107" spans="1:17" s="9" customFormat="1" ht="45" customHeight="1">
      <c r="A107" s="47"/>
      <c r="B107" s="47"/>
      <c r="C107" s="47"/>
      <c r="D107" s="51"/>
      <c r="E107" s="26" t="s">
        <v>20</v>
      </c>
      <c r="F107" s="23"/>
      <c r="G107" s="25">
        <f>G106-G105</f>
        <v>0</v>
      </c>
      <c r="H107" s="25">
        <f>H106-H105</f>
        <v>0</v>
      </c>
      <c r="I107" s="25">
        <f>I106-I105</f>
        <v>1493139</v>
      </c>
      <c r="J107" s="25">
        <f t="shared" ref="J107:P107" si="30">J106-J105</f>
        <v>-1493139</v>
      </c>
      <c r="K107" s="25">
        <f t="shared" si="30"/>
        <v>0</v>
      </c>
      <c r="L107" s="25">
        <f t="shared" si="30"/>
        <v>-1493139</v>
      </c>
      <c r="M107" s="25">
        <f t="shared" si="30"/>
        <v>1493139</v>
      </c>
      <c r="N107" s="25">
        <f t="shared" si="30"/>
        <v>0</v>
      </c>
      <c r="O107" s="25">
        <f t="shared" si="30"/>
        <v>0</v>
      </c>
      <c r="P107" s="25">
        <f t="shared" si="30"/>
        <v>0</v>
      </c>
      <c r="Q107" s="50"/>
    </row>
    <row r="108" spans="1:17" s="9" customFormat="1" ht="45" customHeight="1">
      <c r="A108" s="47" t="s">
        <v>190</v>
      </c>
      <c r="B108" s="47" t="s">
        <v>191</v>
      </c>
      <c r="C108" s="47" t="s">
        <v>202</v>
      </c>
      <c r="D108" s="51" t="s">
        <v>193</v>
      </c>
      <c r="E108" s="26" t="s">
        <v>18</v>
      </c>
      <c r="F108" s="27" t="s">
        <v>203</v>
      </c>
      <c r="G108" s="24">
        <f>SUM(H108,K108,N108,O108,P108)</f>
        <v>44200000</v>
      </c>
      <c r="H108" s="25">
        <v>1164000</v>
      </c>
      <c r="I108" s="25">
        <v>1047036</v>
      </c>
      <c r="J108" s="25">
        <f>H108-I108</f>
        <v>116964</v>
      </c>
      <c r="K108" s="25">
        <v>10000000</v>
      </c>
      <c r="L108" s="25">
        <v>7240</v>
      </c>
      <c r="M108" s="25">
        <f>K108-L108</f>
        <v>9992760</v>
      </c>
      <c r="N108" s="25">
        <v>7000000</v>
      </c>
      <c r="O108" s="25">
        <v>16000000</v>
      </c>
      <c r="P108" s="25">
        <v>10036000</v>
      </c>
      <c r="Q108" s="50" t="s">
        <v>204</v>
      </c>
    </row>
    <row r="109" spans="1:17" s="9" customFormat="1" ht="45" customHeight="1">
      <c r="A109" s="47"/>
      <c r="B109" s="47"/>
      <c r="C109" s="47"/>
      <c r="D109" s="51"/>
      <c r="E109" s="26" t="s">
        <v>19</v>
      </c>
      <c r="F109" s="27" t="s">
        <v>205</v>
      </c>
      <c r="G109" s="24">
        <f>SUM(H109,K109,N109,O109,P109)</f>
        <v>44200000</v>
      </c>
      <c r="H109" s="24">
        <v>1164000</v>
      </c>
      <c r="I109" s="24">
        <v>1047036</v>
      </c>
      <c r="J109" s="24">
        <f>H109-I109</f>
        <v>116964</v>
      </c>
      <c r="K109" s="24">
        <v>10000000</v>
      </c>
      <c r="L109" s="24">
        <v>3334479</v>
      </c>
      <c r="M109" s="24">
        <f>K109-L109</f>
        <v>6665521</v>
      </c>
      <c r="N109" s="24">
        <v>9543891</v>
      </c>
      <c r="O109" s="24">
        <v>16000000</v>
      </c>
      <c r="P109" s="24">
        <v>7492109</v>
      </c>
      <c r="Q109" s="50"/>
    </row>
    <row r="110" spans="1:17" s="9" customFormat="1" ht="45" customHeight="1">
      <c r="A110" s="47"/>
      <c r="B110" s="47"/>
      <c r="C110" s="47"/>
      <c r="D110" s="51"/>
      <c r="E110" s="26" t="s">
        <v>20</v>
      </c>
      <c r="F110" s="23"/>
      <c r="G110" s="25">
        <f>G109-G108</f>
        <v>0</v>
      </c>
      <c r="H110" s="25">
        <f>H109-H108</f>
        <v>0</v>
      </c>
      <c r="I110" s="25">
        <f>I109-I108</f>
        <v>0</v>
      </c>
      <c r="J110" s="25">
        <f t="shared" ref="J110:P110" si="31">J109-J108</f>
        <v>0</v>
      </c>
      <c r="K110" s="25">
        <f>K109-K108</f>
        <v>0</v>
      </c>
      <c r="L110" s="25">
        <f>L109-L108</f>
        <v>3327239</v>
      </c>
      <c r="M110" s="25">
        <f t="shared" si="31"/>
        <v>-3327239</v>
      </c>
      <c r="N110" s="25">
        <f t="shared" si="31"/>
        <v>2543891</v>
      </c>
      <c r="O110" s="25">
        <f t="shared" si="31"/>
        <v>0</v>
      </c>
      <c r="P110" s="25">
        <f t="shared" si="31"/>
        <v>-2543891</v>
      </c>
      <c r="Q110" s="50"/>
    </row>
    <row r="111" spans="1:17" s="9" customFormat="1" ht="45" customHeight="1">
      <c r="A111" s="47" t="s">
        <v>206</v>
      </c>
      <c r="B111" s="47" t="s">
        <v>207</v>
      </c>
      <c r="C111" s="47" t="s">
        <v>208</v>
      </c>
      <c r="D111" s="51" t="s">
        <v>193</v>
      </c>
      <c r="E111" s="26" t="s">
        <v>18</v>
      </c>
      <c r="F111" s="27" t="s">
        <v>209</v>
      </c>
      <c r="G111" s="24">
        <f>SUM(H111,K111,N111,O111,P111)</f>
        <v>385100000</v>
      </c>
      <c r="H111" s="25">
        <v>21980684</v>
      </c>
      <c r="I111" s="25">
        <v>20889714</v>
      </c>
      <c r="J111" s="25">
        <f>H111-I111</f>
        <v>1090970</v>
      </c>
      <c r="K111" s="25">
        <v>0</v>
      </c>
      <c r="L111" s="25">
        <v>0</v>
      </c>
      <c r="M111" s="25">
        <f>K111-L111</f>
        <v>0</v>
      </c>
      <c r="N111" s="25">
        <v>1006300</v>
      </c>
      <c r="O111" s="25">
        <v>5000000</v>
      </c>
      <c r="P111" s="25">
        <v>357113016</v>
      </c>
      <c r="Q111" s="50" t="s">
        <v>210</v>
      </c>
    </row>
    <row r="112" spans="1:17" s="9" customFormat="1" ht="45" customHeight="1">
      <c r="A112" s="48"/>
      <c r="B112" s="48"/>
      <c r="C112" s="48"/>
      <c r="D112" s="51"/>
      <c r="E112" s="26" t="s">
        <v>19</v>
      </c>
      <c r="F112" s="27" t="s">
        <v>209</v>
      </c>
      <c r="G112" s="24">
        <f>SUM(H112,K112,N112,O112,P112)</f>
        <v>385100000</v>
      </c>
      <c r="H112" s="25">
        <v>21980684</v>
      </c>
      <c r="I112" s="25">
        <v>20889714</v>
      </c>
      <c r="J112" s="24">
        <f>H112-I112</f>
        <v>1090970</v>
      </c>
      <c r="K112" s="25">
        <v>0</v>
      </c>
      <c r="L112" s="25">
        <v>0</v>
      </c>
      <c r="M112" s="24">
        <f>K112-L112</f>
        <v>0</v>
      </c>
      <c r="N112" s="24">
        <v>1006300</v>
      </c>
      <c r="O112" s="24">
        <v>5000000</v>
      </c>
      <c r="P112" s="25">
        <v>357113016</v>
      </c>
      <c r="Q112" s="50"/>
    </row>
    <row r="113" spans="1:17" s="9" customFormat="1" ht="33.75" customHeight="1">
      <c r="A113" s="48"/>
      <c r="B113" s="48"/>
      <c r="C113" s="48"/>
      <c r="D113" s="51"/>
      <c r="E113" s="26" t="s">
        <v>20</v>
      </c>
      <c r="F113" s="23"/>
      <c r="G113" s="25">
        <f>G112-G111</f>
        <v>0</v>
      </c>
      <c r="H113" s="25">
        <f t="shared" ref="H113:P113" si="32">H112-H111</f>
        <v>0</v>
      </c>
      <c r="I113" s="25">
        <f t="shared" si="32"/>
        <v>0</v>
      </c>
      <c r="J113" s="25">
        <f t="shared" si="32"/>
        <v>0</v>
      </c>
      <c r="K113" s="25">
        <f t="shared" si="32"/>
        <v>0</v>
      </c>
      <c r="L113" s="25">
        <f t="shared" si="32"/>
        <v>0</v>
      </c>
      <c r="M113" s="25">
        <f t="shared" si="32"/>
        <v>0</v>
      </c>
      <c r="N113" s="25">
        <f t="shared" si="32"/>
        <v>0</v>
      </c>
      <c r="O113" s="25">
        <f t="shared" si="32"/>
        <v>0</v>
      </c>
      <c r="P113" s="25">
        <f t="shared" si="32"/>
        <v>0</v>
      </c>
      <c r="Q113" s="50"/>
    </row>
    <row r="114" spans="1:17" s="9" customFormat="1" ht="45" customHeight="1">
      <c r="A114" s="47" t="s">
        <v>206</v>
      </c>
      <c r="B114" s="47" t="s">
        <v>207</v>
      </c>
      <c r="C114" s="47" t="s">
        <v>212</v>
      </c>
      <c r="D114" s="51" t="s">
        <v>193</v>
      </c>
      <c r="E114" s="26" t="s">
        <v>18</v>
      </c>
      <c r="F114" s="37" t="s">
        <v>213</v>
      </c>
      <c r="G114" s="25">
        <f>SUM(H114,K114,N114,O114,P114)</f>
        <v>36000000</v>
      </c>
      <c r="H114" s="25">
        <v>11503856</v>
      </c>
      <c r="I114" s="25">
        <v>11492031</v>
      </c>
      <c r="J114" s="25">
        <v>11825</v>
      </c>
      <c r="K114" s="25">
        <v>3409180</v>
      </c>
      <c r="L114" s="25">
        <v>994936</v>
      </c>
      <c r="M114" s="25">
        <f>K114-L114</f>
        <v>2414244</v>
      </c>
      <c r="N114" s="25">
        <v>4010800</v>
      </c>
      <c r="O114" s="25">
        <v>17076164</v>
      </c>
      <c r="P114" s="25">
        <v>0</v>
      </c>
      <c r="Q114" s="50" t="s">
        <v>214</v>
      </c>
    </row>
    <row r="115" spans="1:17" s="9" customFormat="1" ht="45" customHeight="1">
      <c r="A115" s="48"/>
      <c r="B115" s="48"/>
      <c r="C115" s="48"/>
      <c r="D115" s="51"/>
      <c r="E115" s="26" t="s">
        <v>19</v>
      </c>
      <c r="F115" s="27" t="s">
        <v>215</v>
      </c>
      <c r="G115" s="25">
        <f>SUM(H115,K115,N115,O115,P115)</f>
        <v>36000000</v>
      </c>
      <c r="H115" s="33">
        <v>11503856</v>
      </c>
      <c r="I115" s="33">
        <v>11492031</v>
      </c>
      <c r="J115" s="24">
        <f>H115-I115</f>
        <v>11825</v>
      </c>
      <c r="K115" s="33">
        <v>3409180</v>
      </c>
      <c r="L115" s="33">
        <v>1219598</v>
      </c>
      <c r="M115" s="24">
        <f>K115-L115</f>
        <v>2189582</v>
      </c>
      <c r="N115" s="33">
        <v>4010800</v>
      </c>
      <c r="O115" s="33">
        <v>17076164</v>
      </c>
      <c r="P115" s="24">
        <v>0</v>
      </c>
      <c r="Q115" s="50"/>
    </row>
    <row r="116" spans="1:17" s="9" customFormat="1" ht="45" customHeight="1">
      <c r="A116" s="48"/>
      <c r="B116" s="48"/>
      <c r="C116" s="48"/>
      <c r="D116" s="51"/>
      <c r="E116" s="26" t="s">
        <v>20</v>
      </c>
      <c r="F116" s="23"/>
      <c r="G116" s="25">
        <f>G115-G114</f>
        <v>0</v>
      </c>
      <c r="H116" s="25">
        <f t="shared" ref="H116:P116" si="33">H115-H114</f>
        <v>0</v>
      </c>
      <c r="I116" s="25">
        <f t="shared" si="33"/>
        <v>0</v>
      </c>
      <c r="J116" s="25">
        <f t="shared" si="33"/>
        <v>0</v>
      </c>
      <c r="K116" s="25">
        <f t="shared" si="33"/>
        <v>0</v>
      </c>
      <c r="L116" s="25">
        <f t="shared" si="33"/>
        <v>224662</v>
      </c>
      <c r="M116" s="25">
        <f t="shared" si="33"/>
        <v>-224662</v>
      </c>
      <c r="N116" s="25">
        <f t="shared" si="33"/>
        <v>0</v>
      </c>
      <c r="O116" s="25">
        <f t="shared" si="33"/>
        <v>0</v>
      </c>
      <c r="P116" s="25">
        <f t="shared" si="33"/>
        <v>0</v>
      </c>
      <c r="Q116" s="50"/>
    </row>
    <row r="117" spans="1:17" s="9" customFormat="1" ht="45.75" customHeight="1">
      <c r="A117" s="60" t="s">
        <v>39</v>
      </c>
      <c r="B117" s="47" t="s">
        <v>371</v>
      </c>
      <c r="C117" s="47" t="s">
        <v>216</v>
      </c>
      <c r="D117" s="51" t="s">
        <v>193</v>
      </c>
      <c r="E117" s="26" t="s">
        <v>18</v>
      </c>
      <c r="F117" s="23" t="s">
        <v>40</v>
      </c>
      <c r="G117" s="25">
        <f>SUM(H117,K117,N117,O117,P117)</f>
        <v>38500000</v>
      </c>
      <c r="H117" s="25">
        <v>29256026</v>
      </c>
      <c r="I117" s="25">
        <f>24817700+3277865</f>
        <v>28095565</v>
      </c>
      <c r="J117" s="25">
        <f>H117-I117</f>
        <v>1160461</v>
      </c>
      <c r="K117" s="25">
        <v>4146576</v>
      </c>
      <c r="L117" s="25">
        <v>2683939</v>
      </c>
      <c r="M117" s="25">
        <f>K117-L117</f>
        <v>1462637</v>
      </c>
      <c r="N117" s="25">
        <v>1243300</v>
      </c>
      <c r="O117" s="25">
        <v>3854098</v>
      </c>
      <c r="P117" s="25">
        <v>0</v>
      </c>
      <c r="Q117" s="50" t="s">
        <v>217</v>
      </c>
    </row>
    <row r="118" spans="1:17" s="9" customFormat="1" ht="45.75" customHeight="1">
      <c r="A118" s="60"/>
      <c r="B118" s="47"/>
      <c r="C118" s="47"/>
      <c r="D118" s="51"/>
      <c r="E118" s="26" t="s">
        <v>19</v>
      </c>
      <c r="F118" s="23" t="s">
        <v>218</v>
      </c>
      <c r="G118" s="25">
        <f>SUM(H118,K118,N118,O118,P118)</f>
        <v>38500000</v>
      </c>
      <c r="H118" s="24">
        <v>29256026</v>
      </c>
      <c r="I118" s="24">
        <v>28569624</v>
      </c>
      <c r="J118" s="24">
        <f>H118-I118</f>
        <v>686402</v>
      </c>
      <c r="K118" s="24">
        <v>4146576</v>
      </c>
      <c r="L118" s="24">
        <v>2379129</v>
      </c>
      <c r="M118" s="24">
        <f>K118-L118</f>
        <v>1767447</v>
      </c>
      <c r="N118" s="24">
        <v>5097398</v>
      </c>
      <c r="O118" s="24">
        <v>0</v>
      </c>
      <c r="P118" s="24">
        <v>0</v>
      </c>
      <c r="Q118" s="50"/>
    </row>
    <row r="119" spans="1:17" s="9" customFormat="1" ht="45.75" customHeight="1">
      <c r="A119" s="60"/>
      <c r="B119" s="47"/>
      <c r="C119" s="47"/>
      <c r="D119" s="51"/>
      <c r="E119" s="26" t="s">
        <v>20</v>
      </c>
      <c r="F119" s="23"/>
      <c r="G119" s="25">
        <f>G118-G117</f>
        <v>0</v>
      </c>
      <c r="H119" s="25">
        <f t="shared" ref="H119:P119" si="34">H118-H117</f>
        <v>0</v>
      </c>
      <c r="I119" s="25">
        <f t="shared" si="34"/>
        <v>474059</v>
      </c>
      <c r="J119" s="25">
        <f t="shared" si="34"/>
        <v>-474059</v>
      </c>
      <c r="K119" s="25">
        <f t="shared" si="34"/>
        <v>0</v>
      </c>
      <c r="L119" s="25">
        <f t="shared" si="34"/>
        <v>-304810</v>
      </c>
      <c r="M119" s="25">
        <f t="shared" si="34"/>
        <v>304810</v>
      </c>
      <c r="N119" s="25">
        <f t="shared" si="34"/>
        <v>3854098</v>
      </c>
      <c r="O119" s="25">
        <f t="shared" si="34"/>
        <v>-3854098</v>
      </c>
      <c r="P119" s="25">
        <f t="shared" si="34"/>
        <v>0</v>
      </c>
      <c r="Q119" s="50"/>
    </row>
    <row r="120" spans="1:17" s="9" customFormat="1" ht="45.75" customHeight="1">
      <c r="A120" s="60" t="s">
        <v>39</v>
      </c>
      <c r="B120" s="47" t="s">
        <v>211</v>
      </c>
      <c r="C120" s="47" t="s">
        <v>219</v>
      </c>
      <c r="D120" s="51" t="s">
        <v>193</v>
      </c>
      <c r="E120" s="26" t="s">
        <v>18</v>
      </c>
      <c r="F120" s="23" t="s">
        <v>41</v>
      </c>
      <c r="G120" s="25">
        <f>SUM(H120,K120,N120,O120,P120)</f>
        <v>8700000</v>
      </c>
      <c r="H120" s="25">
        <v>7151820</v>
      </c>
      <c r="I120" s="25">
        <v>5623938</v>
      </c>
      <c r="J120" s="25">
        <f>H120-I120</f>
        <v>1527882</v>
      </c>
      <c r="K120" s="25">
        <v>0</v>
      </c>
      <c r="L120" s="25">
        <v>0</v>
      </c>
      <c r="M120" s="25">
        <f>K120-L120</f>
        <v>0</v>
      </c>
      <c r="N120" s="25">
        <v>0</v>
      </c>
      <c r="O120" s="25">
        <v>1548180</v>
      </c>
      <c r="P120" s="25">
        <v>0</v>
      </c>
      <c r="Q120" s="50" t="s">
        <v>220</v>
      </c>
    </row>
    <row r="121" spans="1:17" s="9" customFormat="1" ht="45.75" customHeight="1">
      <c r="A121" s="60"/>
      <c r="B121" s="47"/>
      <c r="C121" s="47"/>
      <c r="D121" s="51"/>
      <c r="E121" s="26" t="s">
        <v>19</v>
      </c>
      <c r="F121" s="23" t="s">
        <v>221</v>
      </c>
      <c r="G121" s="25">
        <f>SUM(H121,K121,N121,O121,P121)</f>
        <v>8700000</v>
      </c>
      <c r="H121" s="24">
        <v>7151820</v>
      </c>
      <c r="I121" s="24">
        <v>4547416</v>
      </c>
      <c r="J121" s="24">
        <f>H121-I121</f>
        <v>2604404</v>
      </c>
      <c r="K121" s="24">
        <v>0</v>
      </c>
      <c r="L121" s="24">
        <v>0</v>
      </c>
      <c r="M121" s="24">
        <f>K121-L121</f>
        <v>0</v>
      </c>
      <c r="N121" s="24">
        <v>0</v>
      </c>
      <c r="O121" s="24">
        <v>1548180</v>
      </c>
      <c r="P121" s="24">
        <v>0</v>
      </c>
      <c r="Q121" s="50"/>
    </row>
    <row r="122" spans="1:17" s="9" customFormat="1" ht="45.75" customHeight="1">
      <c r="A122" s="60"/>
      <c r="B122" s="47"/>
      <c r="C122" s="47"/>
      <c r="D122" s="51"/>
      <c r="E122" s="26" t="s">
        <v>20</v>
      </c>
      <c r="F122" s="23"/>
      <c r="G122" s="25">
        <f>G121-G120</f>
        <v>0</v>
      </c>
      <c r="H122" s="25">
        <f t="shared" ref="H122:P122" si="35">H121-H120</f>
        <v>0</v>
      </c>
      <c r="I122" s="25">
        <f t="shared" si="35"/>
        <v>-1076522</v>
      </c>
      <c r="J122" s="25">
        <f t="shared" si="35"/>
        <v>1076522</v>
      </c>
      <c r="K122" s="25">
        <f t="shared" si="35"/>
        <v>0</v>
      </c>
      <c r="L122" s="25">
        <f t="shared" si="35"/>
        <v>0</v>
      </c>
      <c r="M122" s="25">
        <f t="shared" si="35"/>
        <v>0</v>
      </c>
      <c r="N122" s="25">
        <f t="shared" si="35"/>
        <v>0</v>
      </c>
      <c r="O122" s="25">
        <f t="shared" si="35"/>
        <v>0</v>
      </c>
      <c r="P122" s="25">
        <f t="shared" si="35"/>
        <v>0</v>
      </c>
      <c r="Q122" s="50"/>
    </row>
    <row r="123" spans="1:17" s="9" customFormat="1" ht="45.75" customHeight="1">
      <c r="A123" s="60" t="s">
        <v>39</v>
      </c>
      <c r="B123" s="47" t="s">
        <v>211</v>
      </c>
      <c r="C123" s="47" t="s">
        <v>222</v>
      </c>
      <c r="D123" s="51" t="s">
        <v>193</v>
      </c>
      <c r="E123" s="26" t="s">
        <v>18</v>
      </c>
      <c r="F123" s="23" t="s">
        <v>42</v>
      </c>
      <c r="G123" s="25">
        <f>SUM(H123,K123,N123,O123,P123)</f>
        <v>62000000</v>
      </c>
      <c r="H123" s="24">
        <v>21740200</v>
      </c>
      <c r="I123" s="24">
        <v>18670492</v>
      </c>
      <c r="J123" s="24">
        <f>H123-I123</f>
        <v>3069708</v>
      </c>
      <c r="K123" s="25">
        <v>3969800</v>
      </c>
      <c r="L123" s="25">
        <v>3493152</v>
      </c>
      <c r="M123" s="25">
        <v>476648</v>
      </c>
      <c r="N123" s="25">
        <v>1486300</v>
      </c>
      <c r="O123" s="25">
        <v>8000000</v>
      </c>
      <c r="P123" s="25">
        <v>26803700</v>
      </c>
      <c r="Q123" s="50" t="s">
        <v>223</v>
      </c>
    </row>
    <row r="124" spans="1:17" s="9" customFormat="1" ht="45.75" customHeight="1">
      <c r="A124" s="60"/>
      <c r="B124" s="47"/>
      <c r="C124" s="47"/>
      <c r="D124" s="51"/>
      <c r="E124" s="26" t="s">
        <v>19</v>
      </c>
      <c r="F124" s="23" t="s">
        <v>224</v>
      </c>
      <c r="G124" s="25">
        <f>SUM(H124,K124,N124,O124,P124)</f>
        <v>62000000</v>
      </c>
      <c r="H124" s="24">
        <v>21740200</v>
      </c>
      <c r="I124" s="24">
        <v>21740200</v>
      </c>
      <c r="J124" s="24">
        <f>H124-I124</f>
        <v>0</v>
      </c>
      <c r="K124" s="24">
        <v>3969800</v>
      </c>
      <c r="L124" s="24">
        <v>91403</v>
      </c>
      <c r="M124" s="24">
        <f>K124-L124</f>
        <v>3878397</v>
      </c>
      <c r="N124" s="24">
        <v>4992150</v>
      </c>
      <c r="O124" s="24">
        <v>8000000</v>
      </c>
      <c r="P124" s="24">
        <v>23297850</v>
      </c>
      <c r="Q124" s="50"/>
    </row>
    <row r="125" spans="1:17" s="9" customFormat="1" ht="45.75" customHeight="1">
      <c r="A125" s="60"/>
      <c r="B125" s="47"/>
      <c r="C125" s="47"/>
      <c r="D125" s="51"/>
      <c r="E125" s="26" t="s">
        <v>20</v>
      </c>
      <c r="F125" s="23"/>
      <c r="G125" s="25">
        <f>G124-G123</f>
        <v>0</v>
      </c>
      <c r="H125" s="25">
        <f t="shared" ref="H125:P125" si="36">H124-H123</f>
        <v>0</v>
      </c>
      <c r="I125" s="25">
        <f t="shared" si="36"/>
        <v>3069708</v>
      </c>
      <c r="J125" s="25">
        <f t="shared" si="36"/>
        <v>-3069708</v>
      </c>
      <c r="K125" s="25">
        <f t="shared" si="36"/>
        <v>0</v>
      </c>
      <c r="L125" s="25">
        <f t="shared" si="36"/>
        <v>-3401749</v>
      </c>
      <c r="M125" s="25">
        <f t="shared" si="36"/>
        <v>3401749</v>
      </c>
      <c r="N125" s="25">
        <f t="shared" si="36"/>
        <v>3505850</v>
      </c>
      <c r="O125" s="25">
        <f t="shared" si="36"/>
        <v>0</v>
      </c>
      <c r="P125" s="25">
        <f t="shared" si="36"/>
        <v>-3505850</v>
      </c>
      <c r="Q125" s="50"/>
    </row>
    <row r="126" spans="1:17" s="9" customFormat="1" ht="45.75" customHeight="1">
      <c r="A126" s="60" t="s">
        <v>225</v>
      </c>
      <c r="B126" s="47" t="s">
        <v>371</v>
      </c>
      <c r="C126" s="47" t="s">
        <v>226</v>
      </c>
      <c r="D126" s="51" t="s">
        <v>193</v>
      </c>
      <c r="E126" s="26" t="s">
        <v>18</v>
      </c>
      <c r="F126" s="23" t="s">
        <v>43</v>
      </c>
      <c r="G126" s="25">
        <f>SUM(H126,K126,N126,O126,P126)</f>
        <v>5500000</v>
      </c>
      <c r="H126" s="24">
        <v>1557981</v>
      </c>
      <c r="I126" s="24">
        <v>1551792</v>
      </c>
      <c r="J126" s="24">
        <f>H126-I126</f>
        <v>6189</v>
      </c>
      <c r="K126" s="25">
        <v>201840</v>
      </c>
      <c r="L126" s="25">
        <v>179308</v>
      </c>
      <c r="M126" s="25">
        <v>22532</v>
      </c>
      <c r="N126" s="25">
        <v>1437191</v>
      </c>
      <c r="O126" s="25">
        <v>2302988</v>
      </c>
      <c r="P126" s="25">
        <v>0</v>
      </c>
      <c r="Q126" s="50" t="s">
        <v>227</v>
      </c>
    </row>
    <row r="127" spans="1:17" s="9" customFormat="1" ht="45.75" customHeight="1">
      <c r="A127" s="60"/>
      <c r="B127" s="47"/>
      <c r="C127" s="47"/>
      <c r="D127" s="51"/>
      <c r="E127" s="26" t="s">
        <v>19</v>
      </c>
      <c r="F127" s="23" t="s">
        <v>228</v>
      </c>
      <c r="G127" s="25">
        <f>SUM(H127,K127,N127,O127,P127)</f>
        <v>5500000</v>
      </c>
      <c r="H127" s="24">
        <v>1557981</v>
      </c>
      <c r="I127" s="24">
        <v>1556580</v>
      </c>
      <c r="J127" s="24">
        <f>H127-I127</f>
        <v>1401</v>
      </c>
      <c r="K127" s="24">
        <v>201840</v>
      </c>
      <c r="L127" s="24">
        <v>174520</v>
      </c>
      <c r="M127" s="24">
        <f>K127-L127</f>
        <v>27320</v>
      </c>
      <c r="N127" s="24">
        <v>1437191</v>
      </c>
      <c r="O127" s="24">
        <v>2302988</v>
      </c>
      <c r="P127" s="24">
        <v>0</v>
      </c>
      <c r="Q127" s="50"/>
    </row>
    <row r="128" spans="1:17" s="9" customFormat="1" ht="45.75" customHeight="1">
      <c r="A128" s="60"/>
      <c r="B128" s="47"/>
      <c r="C128" s="47"/>
      <c r="D128" s="51"/>
      <c r="E128" s="26" t="s">
        <v>20</v>
      </c>
      <c r="F128" s="23"/>
      <c r="G128" s="25">
        <f>G127-G126</f>
        <v>0</v>
      </c>
      <c r="H128" s="25">
        <f t="shared" ref="H128:P128" si="37">H127-H126</f>
        <v>0</v>
      </c>
      <c r="I128" s="25">
        <f t="shared" si="37"/>
        <v>4788</v>
      </c>
      <c r="J128" s="25">
        <f t="shared" si="37"/>
        <v>-4788</v>
      </c>
      <c r="K128" s="25">
        <f t="shared" si="37"/>
        <v>0</v>
      </c>
      <c r="L128" s="25">
        <f t="shared" si="37"/>
        <v>-4788</v>
      </c>
      <c r="M128" s="25">
        <f t="shared" si="37"/>
        <v>4788</v>
      </c>
      <c r="N128" s="25">
        <f t="shared" si="37"/>
        <v>0</v>
      </c>
      <c r="O128" s="25">
        <f t="shared" si="37"/>
        <v>0</v>
      </c>
      <c r="P128" s="25">
        <f t="shared" si="37"/>
        <v>0</v>
      </c>
      <c r="Q128" s="50"/>
    </row>
    <row r="129" spans="1:18" s="9" customFormat="1" ht="45.75" customHeight="1">
      <c r="A129" s="60" t="s">
        <v>225</v>
      </c>
      <c r="B129" s="47" t="s">
        <v>371</v>
      </c>
      <c r="C129" s="47" t="s">
        <v>230</v>
      </c>
      <c r="D129" s="51" t="s">
        <v>193</v>
      </c>
      <c r="E129" s="26" t="s">
        <v>18</v>
      </c>
      <c r="F129" s="23" t="s">
        <v>44</v>
      </c>
      <c r="G129" s="25">
        <f>SUM(H129,K129,N129,O129,P129)</f>
        <v>5400000</v>
      </c>
      <c r="H129" s="34">
        <v>682630</v>
      </c>
      <c r="I129" s="34">
        <v>420952</v>
      </c>
      <c r="J129" s="34">
        <v>261678</v>
      </c>
      <c r="K129" s="34">
        <v>201840</v>
      </c>
      <c r="L129" s="34">
        <v>201840</v>
      </c>
      <c r="M129" s="34">
        <f>K129-L129</f>
        <v>0</v>
      </c>
      <c r="N129" s="34">
        <v>2013845</v>
      </c>
      <c r="O129" s="34">
        <v>1452573</v>
      </c>
      <c r="P129" s="34">
        <v>1049112</v>
      </c>
      <c r="Q129" s="50" t="s">
        <v>227</v>
      </c>
    </row>
    <row r="130" spans="1:18" s="9" customFormat="1" ht="45.75" customHeight="1">
      <c r="A130" s="60"/>
      <c r="B130" s="47"/>
      <c r="C130" s="47"/>
      <c r="D130" s="51"/>
      <c r="E130" s="26" t="s">
        <v>19</v>
      </c>
      <c r="F130" s="23" t="s">
        <v>231</v>
      </c>
      <c r="G130" s="25">
        <f>SUM(H130,K130,N130,O130,P130)</f>
        <v>5400000</v>
      </c>
      <c r="H130" s="24">
        <v>682630</v>
      </c>
      <c r="I130" s="24">
        <v>547823</v>
      </c>
      <c r="J130" s="24">
        <f>H130-I130</f>
        <v>134807</v>
      </c>
      <c r="K130" s="24">
        <v>201840</v>
      </c>
      <c r="L130" s="24">
        <v>201840</v>
      </c>
      <c r="M130" s="24">
        <f>K130-L130</f>
        <v>0</v>
      </c>
      <c r="N130" s="24">
        <v>3537518</v>
      </c>
      <c r="O130" s="24">
        <v>978012</v>
      </c>
      <c r="P130" s="24">
        <v>0</v>
      </c>
      <c r="Q130" s="50"/>
    </row>
    <row r="131" spans="1:18" s="9" customFormat="1" ht="45.75" customHeight="1">
      <c r="A131" s="60"/>
      <c r="B131" s="47"/>
      <c r="C131" s="47"/>
      <c r="D131" s="51"/>
      <c r="E131" s="26" t="s">
        <v>20</v>
      </c>
      <c r="F131" s="23"/>
      <c r="G131" s="25">
        <f>G130-G129</f>
        <v>0</v>
      </c>
      <c r="H131" s="25">
        <f t="shared" ref="H131:P131" si="38">H130-H129</f>
        <v>0</v>
      </c>
      <c r="I131" s="25">
        <f t="shared" si="38"/>
        <v>126871</v>
      </c>
      <c r="J131" s="25">
        <f t="shared" si="38"/>
        <v>-126871</v>
      </c>
      <c r="K131" s="25">
        <f t="shared" si="38"/>
        <v>0</v>
      </c>
      <c r="L131" s="25">
        <f t="shared" si="38"/>
        <v>0</v>
      </c>
      <c r="M131" s="25">
        <f t="shared" si="38"/>
        <v>0</v>
      </c>
      <c r="N131" s="25">
        <f t="shared" si="38"/>
        <v>1523673</v>
      </c>
      <c r="O131" s="25">
        <f t="shared" si="38"/>
        <v>-474561</v>
      </c>
      <c r="P131" s="25">
        <f t="shared" si="38"/>
        <v>-1049112</v>
      </c>
      <c r="Q131" s="50"/>
    </row>
    <row r="132" spans="1:18" s="2" customFormat="1" ht="46.5" customHeight="1">
      <c r="A132" s="60" t="s">
        <v>225</v>
      </c>
      <c r="B132" s="47" t="s">
        <v>229</v>
      </c>
      <c r="C132" s="47" t="s">
        <v>232</v>
      </c>
      <c r="D132" s="51" t="s">
        <v>193</v>
      </c>
      <c r="E132" s="26" t="s">
        <v>18</v>
      </c>
      <c r="F132" s="23" t="s">
        <v>233</v>
      </c>
      <c r="G132" s="24">
        <f>SUM(H132,K132,N132,O132,P132)</f>
        <v>25000000</v>
      </c>
      <c r="H132" s="24">
        <v>0</v>
      </c>
      <c r="I132" s="24">
        <v>0</v>
      </c>
      <c r="J132" s="24">
        <f>H132-I132</f>
        <v>0</v>
      </c>
      <c r="K132" s="24">
        <f>3013840+1500000</f>
        <v>4513840</v>
      </c>
      <c r="L132" s="24">
        <f>1695858+1500000</f>
        <v>3195858</v>
      </c>
      <c r="M132" s="24">
        <f>K132-L132</f>
        <v>1317982</v>
      </c>
      <c r="N132" s="24">
        <v>1015160</v>
      </c>
      <c r="O132" s="24">
        <v>2000000</v>
      </c>
      <c r="P132" s="24">
        <v>17471000</v>
      </c>
      <c r="Q132" s="50" t="s">
        <v>227</v>
      </c>
    </row>
    <row r="133" spans="1:18" s="2" customFormat="1" ht="46.5" customHeight="1">
      <c r="A133" s="60"/>
      <c r="B133" s="47"/>
      <c r="C133" s="47"/>
      <c r="D133" s="51"/>
      <c r="E133" s="26" t="s">
        <v>19</v>
      </c>
      <c r="F133" s="23" t="s">
        <v>234</v>
      </c>
      <c r="G133" s="24">
        <f>SUM(H133,K133,N133,O133,P133)</f>
        <v>25000000</v>
      </c>
      <c r="H133" s="24">
        <v>0</v>
      </c>
      <c r="I133" s="24">
        <v>0</v>
      </c>
      <c r="J133" s="24">
        <f>H133-I133</f>
        <v>0</v>
      </c>
      <c r="K133" s="24">
        <v>4513840</v>
      </c>
      <c r="L133" s="24">
        <v>3195858</v>
      </c>
      <c r="M133" s="24">
        <f>K133-L133</f>
        <v>1317982</v>
      </c>
      <c r="N133" s="24">
        <v>2016060</v>
      </c>
      <c r="O133" s="24">
        <v>2000000</v>
      </c>
      <c r="P133" s="24">
        <v>16470100</v>
      </c>
      <c r="Q133" s="50"/>
    </row>
    <row r="134" spans="1:18" s="2" customFormat="1" ht="46.5" customHeight="1">
      <c r="A134" s="60"/>
      <c r="B134" s="47"/>
      <c r="C134" s="47"/>
      <c r="D134" s="51"/>
      <c r="E134" s="26" t="s">
        <v>20</v>
      </c>
      <c r="F134" s="23"/>
      <c r="G134" s="24">
        <f>G133-G132</f>
        <v>0</v>
      </c>
      <c r="H134" s="24">
        <f t="shared" ref="H134:P134" si="39">H133-H132</f>
        <v>0</v>
      </c>
      <c r="I134" s="24">
        <f t="shared" si="39"/>
        <v>0</v>
      </c>
      <c r="J134" s="24">
        <f t="shared" si="39"/>
        <v>0</v>
      </c>
      <c r="K134" s="24">
        <f t="shared" si="39"/>
        <v>0</v>
      </c>
      <c r="L134" s="24">
        <f t="shared" si="39"/>
        <v>0</v>
      </c>
      <c r="M134" s="24">
        <f t="shared" si="39"/>
        <v>0</v>
      </c>
      <c r="N134" s="24">
        <f t="shared" si="39"/>
        <v>1000900</v>
      </c>
      <c r="O134" s="24">
        <f t="shared" si="39"/>
        <v>0</v>
      </c>
      <c r="P134" s="24">
        <f t="shared" si="39"/>
        <v>-1000900</v>
      </c>
      <c r="Q134" s="50"/>
    </row>
    <row r="135" spans="1:18" s="9" customFormat="1" ht="46.5" customHeight="1">
      <c r="A135" s="60" t="s">
        <v>225</v>
      </c>
      <c r="B135" s="47" t="s">
        <v>229</v>
      </c>
      <c r="C135" s="47" t="s">
        <v>235</v>
      </c>
      <c r="D135" s="51" t="s">
        <v>193</v>
      </c>
      <c r="E135" s="26" t="s">
        <v>18</v>
      </c>
      <c r="F135" s="23" t="s">
        <v>236</v>
      </c>
      <c r="G135" s="25">
        <f>SUM(H135,K135,N135,O135,P135)</f>
        <v>25000000</v>
      </c>
      <c r="H135" s="25">
        <v>0</v>
      </c>
      <c r="I135" s="25">
        <v>0</v>
      </c>
      <c r="J135" s="25">
        <f>H135-I135</f>
        <v>0</v>
      </c>
      <c r="K135" s="25">
        <v>0</v>
      </c>
      <c r="L135" s="25">
        <v>0</v>
      </c>
      <c r="M135" s="25">
        <f>K135-L135</f>
        <v>0</v>
      </c>
      <c r="N135" s="25">
        <v>200000</v>
      </c>
      <c r="O135" s="25">
        <v>1500000</v>
      </c>
      <c r="P135" s="25">
        <v>23300000</v>
      </c>
      <c r="Q135" s="50" t="s">
        <v>168</v>
      </c>
      <c r="R135" s="9" t="s">
        <v>55</v>
      </c>
    </row>
    <row r="136" spans="1:18" s="9" customFormat="1" ht="46.5" customHeight="1">
      <c r="A136" s="60"/>
      <c r="B136" s="47"/>
      <c r="C136" s="47"/>
      <c r="D136" s="51"/>
      <c r="E136" s="26" t="s">
        <v>19</v>
      </c>
      <c r="F136" s="23" t="s">
        <v>237</v>
      </c>
      <c r="G136" s="24">
        <f>SUM(H136,K136,N136,O136,P136)</f>
        <v>25000000</v>
      </c>
      <c r="H136" s="24">
        <v>0</v>
      </c>
      <c r="I136" s="24">
        <v>0</v>
      </c>
      <c r="J136" s="24">
        <f>H136-I136</f>
        <v>0</v>
      </c>
      <c r="K136" s="24">
        <v>0</v>
      </c>
      <c r="L136" s="24">
        <v>0</v>
      </c>
      <c r="M136" s="24">
        <f>K136-L136</f>
        <v>0</v>
      </c>
      <c r="N136" s="24">
        <v>200000</v>
      </c>
      <c r="O136" s="24">
        <v>1500000</v>
      </c>
      <c r="P136" s="24">
        <v>23300000</v>
      </c>
      <c r="Q136" s="50"/>
    </row>
    <row r="137" spans="1:18" s="9" customFormat="1" ht="46.5" customHeight="1">
      <c r="A137" s="60"/>
      <c r="B137" s="47"/>
      <c r="C137" s="47"/>
      <c r="D137" s="51"/>
      <c r="E137" s="26" t="s">
        <v>20</v>
      </c>
      <c r="F137" s="23"/>
      <c r="G137" s="25">
        <f>G136-G135</f>
        <v>0</v>
      </c>
      <c r="H137" s="25">
        <f t="shared" ref="H137:P137" si="40">H136-H135</f>
        <v>0</v>
      </c>
      <c r="I137" s="25">
        <f t="shared" si="40"/>
        <v>0</v>
      </c>
      <c r="J137" s="25">
        <f t="shared" si="40"/>
        <v>0</v>
      </c>
      <c r="K137" s="25">
        <f t="shared" si="40"/>
        <v>0</v>
      </c>
      <c r="L137" s="25">
        <f t="shared" si="40"/>
        <v>0</v>
      </c>
      <c r="M137" s="25">
        <f t="shared" si="40"/>
        <v>0</v>
      </c>
      <c r="N137" s="25">
        <f t="shared" si="40"/>
        <v>0</v>
      </c>
      <c r="O137" s="25">
        <f t="shared" si="40"/>
        <v>0</v>
      </c>
      <c r="P137" s="25">
        <f t="shared" si="40"/>
        <v>0</v>
      </c>
      <c r="Q137" s="50"/>
    </row>
    <row r="138" spans="1:18" s="9" customFormat="1" ht="46.5" customHeight="1">
      <c r="A138" s="60" t="s">
        <v>225</v>
      </c>
      <c r="B138" s="47" t="s">
        <v>229</v>
      </c>
      <c r="C138" s="47" t="s">
        <v>238</v>
      </c>
      <c r="D138" s="51" t="s">
        <v>193</v>
      </c>
      <c r="E138" s="26" t="s">
        <v>18</v>
      </c>
      <c r="F138" s="23" t="s">
        <v>239</v>
      </c>
      <c r="G138" s="25">
        <f>SUM(H138,K138,N138,O138,P138)</f>
        <v>8000000</v>
      </c>
      <c r="H138" s="25">
        <v>0</v>
      </c>
      <c r="I138" s="25">
        <v>0</v>
      </c>
      <c r="J138" s="25">
        <f>H138-I138</f>
        <v>0</v>
      </c>
      <c r="K138" s="25">
        <v>0</v>
      </c>
      <c r="L138" s="25">
        <v>0</v>
      </c>
      <c r="M138" s="25">
        <f>K138-L138</f>
        <v>0</v>
      </c>
      <c r="N138" s="25">
        <v>94500</v>
      </c>
      <c r="O138" s="25">
        <v>1000000</v>
      </c>
      <c r="P138" s="25">
        <v>6905500</v>
      </c>
      <c r="Q138" s="50" t="s">
        <v>168</v>
      </c>
      <c r="R138" s="9" t="s">
        <v>55</v>
      </c>
    </row>
    <row r="139" spans="1:18" s="9" customFormat="1" ht="46.5" customHeight="1">
      <c r="A139" s="60"/>
      <c r="B139" s="47"/>
      <c r="C139" s="47"/>
      <c r="D139" s="51"/>
      <c r="E139" s="26" t="s">
        <v>19</v>
      </c>
      <c r="F139" s="23" t="s">
        <v>240</v>
      </c>
      <c r="G139" s="24">
        <f>SUM(H139,K139,N139,O139,P139)</f>
        <v>8000000</v>
      </c>
      <c r="H139" s="24">
        <v>0</v>
      </c>
      <c r="I139" s="24">
        <v>0</v>
      </c>
      <c r="J139" s="24">
        <f>H139-I139</f>
        <v>0</v>
      </c>
      <c r="K139" s="24">
        <v>0</v>
      </c>
      <c r="L139" s="24">
        <v>0</v>
      </c>
      <c r="M139" s="24">
        <f>K139-L139</f>
        <v>0</v>
      </c>
      <c r="N139" s="24">
        <v>94500</v>
      </c>
      <c r="O139" s="24">
        <v>1000000</v>
      </c>
      <c r="P139" s="24">
        <v>6905500</v>
      </c>
      <c r="Q139" s="50"/>
    </row>
    <row r="140" spans="1:18" s="9" customFormat="1" ht="46.5" customHeight="1">
      <c r="A140" s="60"/>
      <c r="B140" s="47"/>
      <c r="C140" s="47"/>
      <c r="D140" s="51"/>
      <c r="E140" s="26" t="s">
        <v>20</v>
      </c>
      <c r="F140" s="23"/>
      <c r="G140" s="25">
        <f>G139-G138</f>
        <v>0</v>
      </c>
      <c r="H140" s="25">
        <f t="shared" ref="H140:P140" si="41">H139-H138</f>
        <v>0</v>
      </c>
      <c r="I140" s="25">
        <f t="shared" si="41"/>
        <v>0</v>
      </c>
      <c r="J140" s="25">
        <f t="shared" si="41"/>
        <v>0</v>
      </c>
      <c r="K140" s="25">
        <f t="shared" si="41"/>
        <v>0</v>
      </c>
      <c r="L140" s="25">
        <f t="shared" si="41"/>
        <v>0</v>
      </c>
      <c r="M140" s="25">
        <f t="shared" si="41"/>
        <v>0</v>
      </c>
      <c r="N140" s="25">
        <f t="shared" si="41"/>
        <v>0</v>
      </c>
      <c r="O140" s="25">
        <f t="shared" si="41"/>
        <v>0</v>
      </c>
      <c r="P140" s="25">
        <f t="shared" si="41"/>
        <v>0</v>
      </c>
      <c r="Q140" s="50"/>
    </row>
    <row r="141" spans="1:18" s="9" customFormat="1" ht="46.5" customHeight="1">
      <c r="A141" s="60" t="s">
        <v>225</v>
      </c>
      <c r="B141" s="47" t="s">
        <v>229</v>
      </c>
      <c r="C141" s="47" t="s">
        <v>241</v>
      </c>
      <c r="D141" s="51" t="s">
        <v>193</v>
      </c>
      <c r="E141" s="26" t="s">
        <v>18</v>
      </c>
      <c r="F141" s="23" t="s">
        <v>45</v>
      </c>
      <c r="G141" s="25">
        <f>SUM(H141,K141,N141,O141,P141)</f>
        <v>3200000</v>
      </c>
      <c r="H141" s="25">
        <v>0</v>
      </c>
      <c r="I141" s="25">
        <v>0</v>
      </c>
      <c r="J141" s="25">
        <f>H141-I141</f>
        <v>0</v>
      </c>
      <c r="K141" s="25">
        <v>0</v>
      </c>
      <c r="L141" s="25">
        <v>0</v>
      </c>
      <c r="M141" s="25">
        <f>K141-L141</f>
        <v>0</v>
      </c>
      <c r="N141" s="25">
        <v>39405</v>
      </c>
      <c r="O141" s="25">
        <v>1000000</v>
      </c>
      <c r="P141" s="25">
        <v>2160595</v>
      </c>
      <c r="Q141" s="50" t="s">
        <v>168</v>
      </c>
      <c r="R141" s="9" t="s">
        <v>55</v>
      </c>
    </row>
    <row r="142" spans="1:18" s="9" customFormat="1" ht="46.5" customHeight="1">
      <c r="A142" s="60"/>
      <c r="B142" s="47"/>
      <c r="C142" s="47"/>
      <c r="D142" s="51"/>
      <c r="E142" s="26" t="s">
        <v>19</v>
      </c>
      <c r="F142" s="23" t="s">
        <v>242</v>
      </c>
      <c r="G142" s="24">
        <f>SUM(H142,K142,N142,O142,P142)</f>
        <v>3200000</v>
      </c>
      <c r="H142" s="24">
        <v>0</v>
      </c>
      <c r="I142" s="24">
        <v>0</v>
      </c>
      <c r="J142" s="24">
        <f>H142-I142</f>
        <v>0</v>
      </c>
      <c r="K142" s="24">
        <v>0</v>
      </c>
      <c r="L142" s="24">
        <v>0</v>
      </c>
      <c r="M142" s="24">
        <f>K142-L142</f>
        <v>0</v>
      </c>
      <c r="N142" s="24">
        <v>39405</v>
      </c>
      <c r="O142" s="24">
        <v>1000000</v>
      </c>
      <c r="P142" s="24">
        <v>2160595</v>
      </c>
      <c r="Q142" s="50"/>
    </row>
    <row r="143" spans="1:18" s="9" customFormat="1" ht="46.5" customHeight="1">
      <c r="A143" s="60"/>
      <c r="B143" s="47"/>
      <c r="C143" s="47"/>
      <c r="D143" s="51"/>
      <c r="E143" s="26" t="s">
        <v>20</v>
      </c>
      <c r="F143" s="23"/>
      <c r="G143" s="25">
        <f>G142-G141</f>
        <v>0</v>
      </c>
      <c r="H143" s="25">
        <f t="shared" ref="H143:P143" si="42">H142-H141</f>
        <v>0</v>
      </c>
      <c r="I143" s="25">
        <f t="shared" si="42"/>
        <v>0</v>
      </c>
      <c r="J143" s="25">
        <f t="shared" si="42"/>
        <v>0</v>
      </c>
      <c r="K143" s="25">
        <f t="shared" si="42"/>
        <v>0</v>
      </c>
      <c r="L143" s="25">
        <f t="shared" si="42"/>
        <v>0</v>
      </c>
      <c r="M143" s="25">
        <f t="shared" si="42"/>
        <v>0</v>
      </c>
      <c r="N143" s="25">
        <f t="shared" si="42"/>
        <v>0</v>
      </c>
      <c r="O143" s="25">
        <f t="shared" si="42"/>
        <v>0</v>
      </c>
      <c r="P143" s="25">
        <f t="shared" si="42"/>
        <v>0</v>
      </c>
      <c r="Q143" s="50"/>
    </row>
    <row r="144" spans="1:18" s="9" customFormat="1" ht="46.5" customHeight="1">
      <c r="A144" s="47" t="s">
        <v>46</v>
      </c>
      <c r="B144" s="47" t="s">
        <v>47</v>
      </c>
      <c r="C144" s="47" t="s">
        <v>243</v>
      </c>
      <c r="D144" s="51" t="s">
        <v>244</v>
      </c>
      <c r="E144" s="26" t="s">
        <v>18</v>
      </c>
      <c r="F144" s="23" t="s">
        <v>245</v>
      </c>
      <c r="G144" s="25">
        <v>10600000</v>
      </c>
      <c r="H144" s="25">
        <v>531000</v>
      </c>
      <c r="I144" s="25">
        <v>0</v>
      </c>
      <c r="J144" s="25">
        <v>531000</v>
      </c>
      <c r="K144" s="25">
        <v>2500000</v>
      </c>
      <c r="L144" s="25">
        <v>191740</v>
      </c>
      <c r="M144" s="25">
        <v>2308260</v>
      </c>
      <c r="N144" s="25">
        <v>7569000</v>
      </c>
      <c r="O144" s="25">
        <v>0</v>
      </c>
      <c r="P144" s="25">
        <v>0</v>
      </c>
      <c r="Q144" s="50" t="s">
        <v>246</v>
      </c>
    </row>
    <row r="145" spans="1:18" s="9" customFormat="1" ht="46.5" customHeight="1">
      <c r="A145" s="47"/>
      <c r="B145" s="47"/>
      <c r="C145" s="48"/>
      <c r="D145" s="51"/>
      <c r="E145" s="26" t="s">
        <v>19</v>
      </c>
      <c r="F145" s="23" t="s">
        <v>245</v>
      </c>
      <c r="G145" s="24">
        <f>SUM(H145,K145,N145,O145,P145)</f>
        <v>10600000</v>
      </c>
      <c r="H145" s="24">
        <v>531000</v>
      </c>
      <c r="I145" s="24">
        <v>700</v>
      </c>
      <c r="J145" s="24">
        <f>H145-I145</f>
        <v>530300</v>
      </c>
      <c r="K145" s="24">
        <v>2500000</v>
      </c>
      <c r="L145" s="24">
        <v>1007041</v>
      </c>
      <c r="M145" s="24">
        <f>K145-L145</f>
        <v>1492959</v>
      </c>
      <c r="N145" s="24">
        <v>7569000</v>
      </c>
      <c r="O145" s="24">
        <v>0</v>
      </c>
      <c r="P145" s="24">
        <v>0</v>
      </c>
      <c r="Q145" s="50"/>
    </row>
    <row r="146" spans="1:18" s="9" customFormat="1" ht="46.5" customHeight="1">
      <c r="A146" s="47"/>
      <c r="B146" s="47"/>
      <c r="C146" s="48"/>
      <c r="D146" s="51"/>
      <c r="E146" s="26" t="s">
        <v>20</v>
      </c>
      <c r="F146" s="23"/>
      <c r="G146" s="25">
        <f>G145-G144</f>
        <v>0</v>
      </c>
      <c r="H146" s="25">
        <f t="shared" ref="H146:P146" si="43">H145-H144</f>
        <v>0</v>
      </c>
      <c r="I146" s="25">
        <f t="shared" si="43"/>
        <v>700</v>
      </c>
      <c r="J146" s="25">
        <f t="shared" si="43"/>
        <v>-700</v>
      </c>
      <c r="K146" s="25">
        <f t="shared" si="43"/>
        <v>0</v>
      </c>
      <c r="L146" s="25">
        <f t="shared" si="43"/>
        <v>815301</v>
      </c>
      <c r="M146" s="25">
        <f t="shared" si="43"/>
        <v>-815301</v>
      </c>
      <c r="N146" s="25">
        <f t="shared" si="43"/>
        <v>0</v>
      </c>
      <c r="O146" s="25">
        <f t="shared" si="43"/>
        <v>0</v>
      </c>
      <c r="P146" s="25">
        <f t="shared" si="43"/>
        <v>0</v>
      </c>
      <c r="Q146" s="50"/>
    </row>
    <row r="147" spans="1:18" s="9" customFormat="1" ht="45.75" customHeight="1">
      <c r="A147" s="47" t="s">
        <v>46</v>
      </c>
      <c r="B147" s="47" t="s">
        <v>47</v>
      </c>
      <c r="C147" s="47" t="s">
        <v>48</v>
      </c>
      <c r="D147" s="51" t="s">
        <v>244</v>
      </c>
      <c r="E147" s="26" t="s">
        <v>18</v>
      </c>
      <c r="F147" s="23" t="s">
        <v>49</v>
      </c>
      <c r="G147" s="25">
        <v>1120000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792000</v>
      </c>
      <c r="O147" s="25">
        <v>328000</v>
      </c>
      <c r="P147" s="25">
        <v>0</v>
      </c>
      <c r="Q147" s="50" t="s">
        <v>247</v>
      </c>
    </row>
    <row r="148" spans="1:18" s="9" customFormat="1" ht="45.75" customHeight="1">
      <c r="A148" s="47"/>
      <c r="B148" s="47"/>
      <c r="C148" s="48"/>
      <c r="D148" s="51"/>
      <c r="E148" s="26" t="s">
        <v>19</v>
      </c>
      <c r="F148" s="23" t="s">
        <v>49</v>
      </c>
      <c r="G148" s="25">
        <v>1120000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792000</v>
      </c>
      <c r="O148" s="25">
        <v>328000</v>
      </c>
      <c r="P148" s="25">
        <v>0</v>
      </c>
      <c r="Q148" s="50"/>
    </row>
    <row r="149" spans="1:18" s="9" customFormat="1" ht="45.75" customHeight="1">
      <c r="A149" s="47"/>
      <c r="B149" s="47"/>
      <c r="C149" s="48"/>
      <c r="D149" s="51"/>
      <c r="E149" s="26" t="s">
        <v>20</v>
      </c>
      <c r="F149" s="23"/>
      <c r="G149" s="25">
        <f>G148-G147</f>
        <v>0</v>
      </c>
      <c r="H149" s="25">
        <f t="shared" ref="H149:P149" si="44">H148-H147</f>
        <v>0</v>
      </c>
      <c r="I149" s="25">
        <f t="shared" si="44"/>
        <v>0</v>
      </c>
      <c r="J149" s="25">
        <f t="shared" si="44"/>
        <v>0</v>
      </c>
      <c r="K149" s="25">
        <f t="shared" si="44"/>
        <v>0</v>
      </c>
      <c r="L149" s="25">
        <f t="shared" si="44"/>
        <v>0</v>
      </c>
      <c r="M149" s="25">
        <f t="shared" si="44"/>
        <v>0</v>
      </c>
      <c r="N149" s="25">
        <f t="shared" si="44"/>
        <v>0</v>
      </c>
      <c r="O149" s="25">
        <f t="shared" si="44"/>
        <v>0</v>
      </c>
      <c r="P149" s="25">
        <f t="shared" si="44"/>
        <v>0</v>
      </c>
      <c r="Q149" s="50"/>
    </row>
    <row r="150" spans="1:18" s="9" customFormat="1" ht="45.75" customHeight="1">
      <c r="A150" s="47" t="s">
        <v>46</v>
      </c>
      <c r="B150" s="47" t="s">
        <v>47</v>
      </c>
      <c r="C150" s="47" t="s">
        <v>248</v>
      </c>
      <c r="D150" s="51" t="s">
        <v>244</v>
      </c>
      <c r="E150" s="26" t="s">
        <v>18</v>
      </c>
      <c r="F150" s="23" t="s">
        <v>50</v>
      </c>
      <c r="G150" s="25">
        <v>2500000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510000</v>
      </c>
      <c r="O150" s="25">
        <v>1990000</v>
      </c>
      <c r="P150" s="25">
        <v>0</v>
      </c>
      <c r="Q150" s="50" t="s">
        <v>247</v>
      </c>
    </row>
    <row r="151" spans="1:18" s="9" customFormat="1" ht="45.75" customHeight="1">
      <c r="A151" s="47"/>
      <c r="B151" s="47"/>
      <c r="C151" s="47"/>
      <c r="D151" s="51"/>
      <c r="E151" s="26" t="s">
        <v>19</v>
      </c>
      <c r="F151" s="23" t="s">
        <v>50</v>
      </c>
      <c r="G151" s="25">
        <v>2500000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510000</v>
      </c>
      <c r="O151" s="25">
        <v>1990000</v>
      </c>
      <c r="P151" s="25">
        <v>0</v>
      </c>
      <c r="Q151" s="50"/>
    </row>
    <row r="152" spans="1:18" s="9" customFormat="1" ht="45.75" customHeight="1">
      <c r="A152" s="47"/>
      <c r="B152" s="47"/>
      <c r="C152" s="47"/>
      <c r="D152" s="51"/>
      <c r="E152" s="26" t="s">
        <v>20</v>
      </c>
      <c r="F152" s="23"/>
      <c r="G152" s="25">
        <f>G151-G150</f>
        <v>0</v>
      </c>
      <c r="H152" s="25">
        <f t="shared" ref="H152:P152" si="45">H151-H150</f>
        <v>0</v>
      </c>
      <c r="I152" s="25">
        <f t="shared" si="45"/>
        <v>0</v>
      </c>
      <c r="J152" s="25">
        <f t="shared" si="45"/>
        <v>0</v>
      </c>
      <c r="K152" s="25">
        <f t="shared" si="45"/>
        <v>0</v>
      </c>
      <c r="L152" s="25">
        <f t="shared" si="45"/>
        <v>0</v>
      </c>
      <c r="M152" s="25">
        <f t="shared" si="45"/>
        <v>0</v>
      </c>
      <c r="N152" s="25">
        <f t="shared" si="45"/>
        <v>0</v>
      </c>
      <c r="O152" s="25">
        <f t="shared" si="45"/>
        <v>0</v>
      </c>
      <c r="P152" s="25">
        <f t="shared" si="45"/>
        <v>0</v>
      </c>
      <c r="Q152" s="50"/>
    </row>
    <row r="153" spans="1:18" s="9" customFormat="1" ht="45.75" customHeight="1">
      <c r="A153" s="47" t="s">
        <v>46</v>
      </c>
      <c r="B153" s="47" t="s">
        <v>51</v>
      </c>
      <c r="C153" s="47" t="s">
        <v>249</v>
      </c>
      <c r="D153" s="51" t="s">
        <v>244</v>
      </c>
      <c r="E153" s="26" t="s">
        <v>18</v>
      </c>
      <c r="F153" s="23" t="s">
        <v>250</v>
      </c>
      <c r="G153" s="25">
        <v>29537000</v>
      </c>
      <c r="H153" s="25">
        <v>4551823</v>
      </c>
      <c r="I153" s="25">
        <v>4551823</v>
      </c>
      <c r="J153" s="25">
        <v>0</v>
      </c>
      <c r="K153" s="25">
        <v>2834000</v>
      </c>
      <c r="L153" s="25">
        <v>2834000</v>
      </c>
      <c r="M153" s="25">
        <v>0</v>
      </c>
      <c r="N153" s="25">
        <v>1500000</v>
      </c>
      <c r="O153" s="25">
        <v>10000000</v>
      </c>
      <c r="P153" s="25">
        <v>10651177</v>
      </c>
      <c r="Q153" s="50" t="s">
        <v>251</v>
      </c>
    </row>
    <row r="154" spans="1:18" s="9" customFormat="1" ht="45.75" customHeight="1">
      <c r="A154" s="47"/>
      <c r="B154" s="47"/>
      <c r="C154" s="48"/>
      <c r="D154" s="51"/>
      <c r="E154" s="26" t="s">
        <v>19</v>
      </c>
      <c r="F154" s="23" t="s">
        <v>250</v>
      </c>
      <c r="G154" s="24">
        <v>29537000</v>
      </c>
      <c r="H154" s="24">
        <v>4551823</v>
      </c>
      <c r="I154" s="24">
        <v>4551823</v>
      </c>
      <c r="J154" s="24">
        <f>H154-I154</f>
        <v>0</v>
      </c>
      <c r="K154" s="24">
        <v>2834000</v>
      </c>
      <c r="L154" s="24">
        <v>2834000</v>
      </c>
      <c r="M154" s="24">
        <f>K154-L154</f>
        <v>0</v>
      </c>
      <c r="N154" s="24">
        <v>1500000</v>
      </c>
      <c r="O154" s="24">
        <v>10000000</v>
      </c>
      <c r="P154" s="24">
        <v>10651177</v>
      </c>
      <c r="Q154" s="50"/>
    </row>
    <row r="155" spans="1:18" s="9" customFormat="1" ht="45.75" customHeight="1">
      <c r="A155" s="47"/>
      <c r="B155" s="47"/>
      <c r="C155" s="48"/>
      <c r="D155" s="51"/>
      <c r="E155" s="26" t="s">
        <v>20</v>
      </c>
      <c r="F155" s="23"/>
      <c r="G155" s="25">
        <f>G154-G153</f>
        <v>0</v>
      </c>
      <c r="H155" s="25">
        <f t="shared" ref="H155:P155" si="46">H154-H153</f>
        <v>0</v>
      </c>
      <c r="I155" s="25">
        <f t="shared" si="46"/>
        <v>0</v>
      </c>
      <c r="J155" s="25">
        <f t="shared" si="46"/>
        <v>0</v>
      </c>
      <c r="K155" s="25">
        <f t="shared" si="46"/>
        <v>0</v>
      </c>
      <c r="L155" s="25">
        <f t="shared" si="46"/>
        <v>0</v>
      </c>
      <c r="M155" s="25">
        <f t="shared" si="46"/>
        <v>0</v>
      </c>
      <c r="N155" s="25">
        <f t="shared" si="46"/>
        <v>0</v>
      </c>
      <c r="O155" s="25">
        <f t="shared" si="46"/>
        <v>0</v>
      </c>
      <c r="P155" s="25">
        <f t="shared" si="46"/>
        <v>0</v>
      </c>
      <c r="Q155" s="50"/>
    </row>
    <row r="156" spans="1:18" s="9" customFormat="1" ht="45.75" customHeight="1">
      <c r="A156" s="47" t="s">
        <v>46</v>
      </c>
      <c r="B156" s="47" t="s">
        <v>51</v>
      </c>
      <c r="C156" s="47" t="s">
        <v>252</v>
      </c>
      <c r="D156" s="51" t="s">
        <v>244</v>
      </c>
      <c r="E156" s="26" t="s">
        <v>18</v>
      </c>
      <c r="F156" s="23" t="s">
        <v>253</v>
      </c>
      <c r="G156" s="25">
        <v>8000000</v>
      </c>
      <c r="H156" s="25">
        <v>1926436</v>
      </c>
      <c r="I156" s="25">
        <v>281601</v>
      </c>
      <c r="J156" s="25">
        <v>1644835</v>
      </c>
      <c r="K156" s="25">
        <v>1073000</v>
      </c>
      <c r="L156" s="25">
        <v>1060</v>
      </c>
      <c r="M156" s="25">
        <f>K156-L156</f>
        <v>1071940</v>
      </c>
      <c r="N156" s="25">
        <v>502000</v>
      </c>
      <c r="O156" s="25">
        <v>4498564</v>
      </c>
      <c r="P156" s="25">
        <v>0</v>
      </c>
      <c r="Q156" s="50" t="s">
        <v>254</v>
      </c>
      <c r="R156" s="9" t="s">
        <v>54</v>
      </c>
    </row>
    <row r="157" spans="1:18" s="9" customFormat="1" ht="45.75" customHeight="1">
      <c r="A157" s="47"/>
      <c r="B157" s="47"/>
      <c r="C157" s="47"/>
      <c r="D157" s="51"/>
      <c r="E157" s="26" t="s">
        <v>19</v>
      </c>
      <c r="F157" s="23" t="s">
        <v>255</v>
      </c>
      <c r="G157" s="24">
        <v>8000000</v>
      </c>
      <c r="H157" s="24">
        <v>1926436</v>
      </c>
      <c r="I157" s="24">
        <v>281601</v>
      </c>
      <c r="J157" s="24">
        <f>H157-I157</f>
        <v>1644835</v>
      </c>
      <c r="K157" s="24">
        <v>1073000</v>
      </c>
      <c r="L157" s="24">
        <v>7460</v>
      </c>
      <c r="M157" s="24">
        <f>K157-L157</f>
        <v>1065540</v>
      </c>
      <c r="N157" s="24">
        <v>502000</v>
      </c>
      <c r="O157" s="24">
        <v>2500000</v>
      </c>
      <c r="P157" s="24">
        <v>1998564</v>
      </c>
      <c r="Q157" s="50"/>
    </row>
    <row r="158" spans="1:18" s="9" customFormat="1" ht="45.75" customHeight="1">
      <c r="A158" s="47"/>
      <c r="B158" s="47"/>
      <c r="C158" s="47"/>
      <c r="D158" s="51"/>
      <c r="E158" s="26" t="s">
        <v>20</v>
      </c>
      <c r="F158" s="23"/>
      <c r="G158" s="25">
        <f>G157-G156</f>
        <v>0</v>
      </c>
      <c r="H158" s="25">
        <f t="shared" ref="H158:P158" si="47">H157-H156</f>
        <v>0</v>
      </c>
      <c r="I158" s="25">
        <f t="shared" si="47"/>
        <v>0</v>
      </c>
      <c r="J158" s="25">
        <f t="shared" si="47"/>
        <v>0</v>
      </c>
      <c r="K158" s="25">
        <f t="shared" si="47"/>
        <v>0</v>
      </c>
      <c r="L158" s="25">
        <f t="shared" si="47"/>
        <v>6400</v>
      </c>
      <c r="M158" s="25">
        <f t="shared" si="47"/>
        <v>-6400</v>
      </c>
      <c r="N158" s="25">
        <f t="shared" si="47"/>
        <v>0</v>
      </c>
      <c r="O158" s="25">
        <f t="shared" si="47"/>
        <v>-1998564</v>
      </c>
      <c r="P158" s="25">
        <f t="shared" si="47"/>
        <v>1998564</v>
      </c>
      <c r="Q158" s="50"/>
    </row>
    <row r="159" spans="1:18" s="9" customFormat="1" ht="45.75" customHeight="1">
      <c r="A159" s="47" t="s">
        <v>46</v>
      </c>
      <c r="B159" s="47" t="s">
        <v>256</v>
      </c>
      <c r="C159" s="47" t="s">
        <v>257</v>
      </c>
      <c r="D159" s="51" t="s">
        <v>244</v>
      </c>
      <c r="E159" s="26" t="s">
        <v>18</v>
      </c>
      <c r="F159" s="23" t="s">
        <v>258</v>
      </c>
      <c r="G159" s="25">
        <v>15000000</v>
      </c>
      <c r="H159" s="25">
        <v>833000</v>
      </c>
      <c r="I159" s="25">
        <v>456220</v>
      </c>
      <c r="J159" s="25">
        <v>376780</v>
      </c>
      <c r="K159" s="25">
        <v>0</v>
      </c>
      <c r="L159" s="25">
        <v>0</v>
      </c>
      <c r="M159" s="25">
        <v>0</v>
      </c>
      <c r="N159" s="25">
        <v>3825000</v>
      </c>
      <c r="O159" s="25">
        <v>10342000</v>
      </c>
      <c r="P159" s="25">
        <v>0</v>
      </c>
      <c r="Q159" s="50" t="s">
        <v>168</v>
      </c>
      <c r="R159" s="9" t="s">
        <v>54</v>
      </c>
    </row>
    <row r="160" spans="1:18" s="9" customFormat="1" ht="45.75" customHeight="1">
      <c r="A160" s="47"/>
      <c r="B160" s="47"/>
      <c r="C160" s="47"/>
      <c r="D160" s="51"/>
      <c r="E160" s="26" t="s">
        <v>19</v>
      </c>
      <c r="F160" s="23" t="s">
        <v>259</v>
      </c>
      <c r="G160" s="24">
        <f>SUM(H160,K160,N160,O160,P160)</f>
        <v>15000000</v>
      </c>
      <c r="H160" s="24">
        <v>833000</v>
      </c>
      <c r="I160" s="24">
        <v>458673</v>
      </c>
      <c r="J160" s="24">
        <f>H160-I160</f>
        <v>374327</v>
      </c>
      <c r="K160" s="24">
        <v>0</v>
      </c>
      <c r="L160" s="24">
        <v>0</v>
      </c>
      <c r="M160" s="24">
        <f>K160-L160</f>
        <v>0</v>
      </c>
      <c r="N160" s="24">
        <v>3443000</v>
      </c>
      <c r="O160" s="24">
        <v>6724000</v>
      </c>
      <c r="P160" s="24">
        <v>4000000</v>
      </c>
      <c r="Q160" s="50"/>
    </row>
    <row r="161" spans="1:17" s="9" customFormat="1" ht="45.75" customHeight="1">
      <c r="A161" s="47"/>
      <c r="B161" s="47"/>
      <c r="C161" s="47"/>
      <c r="D161" s="51"/>
      <c r="E161" s="26" t="s">
        <v>20</v>
      </c>
      <c r="F161" s="23"/>
      <c r="G161" s="25">
        <f>G160-G159</f>
        <v>0</v>
      </c>
      <c r="H161" s="25">
        <f t="shared" ref="H161:P161" si="48">H160-H159</f>
        <v>0</v>
      </c>
      <c r="I161" s="25">
        <f t="shared" si="48"/>
        <v>2453</v>
      </c>
      <c r="J161" s="25">
        <f t="shared" si="48"/>
        <v>-2453</v>
      </c>
      <c r="K161" s="25">
        <f t="shared" si="48"/>
        <v>0</v>
      </c>
      <c r="L161" s="25">
        <f t="shared" si="48"/>
        <v>0</v>
      </c>
      <c r="M161" s="25">
        <f t="shared" si="48"/>
        <v>0</v>
      </c>
      <c r="N161" s="25">
        <f t="shared" si="48"/>
        <v>-382000</v>
      </c>
      <c r="O161" s="25">
        <f t="shared" si="48"/>
        <v>-3618000</v>
      </c>
      <c r="P161" s="25">
        <f t="shared" si="48"/>
        <v>4000000</v>
      </c>
      <c r="Q161" s="50"/>
    </row>
    <row r="162" spans="1:17" s="9" customFormat="1" ht="45.75" customHeight="1">
      <c r="A162" s="57" t="s">
        <v>260</v>
      </c>
      <c r="B162" s="47" t="s">
        <v>47</v>
      </c>
      <c r="C162" s="58" t="s">
        <v>261</v>
      </c>
      <c r="D162" s="58" t="s">
        <v>244</v>
      </c>
      <c r="E162" s="26" t="s">
        <v>18</v>
      </c>
      <c r="F162" s="23" t="s">
        <v>262</v>
      </c>
      <c r="G162" s="24">
        <f>SUM(H162,K162,N162,O162,P162)</f>
        <v>6632000</v>
      </c>
      <c r="H162" s="24">
        <v>1156000</v>
      </c>
      <c r="I162" s="24">
        <v>1156000</v>
      </c>
      <c r="J162" s="24">
        <f>H162-I162</f>
        <v>0</v>
      </c>
      <c r="K162" s="24">
        <v>1500000</v>
      </c>
      <c r="L162" s="24">
        <f>K162-M162</f>
        <v>1486727</v>
      </c>
      <c r="M162" s="24">
        <v>13273</v>
      </c>
      <c r="N162" s="24">
        <v>1160000</v>
      </c>
      <c r="O162" s="24">
        <v>2816000</v>
      </c>
      <c r="P162" s="24">
        <v>0</v>
      </c>
      <c r="Q162" s="50" t="s">
        <v>263</v>
      </c>
    </row>
    <row r="163" spans="1:17" s="9" customFormat="1" ht="45.75" customHeight="1">
      <c r="A163" s="57"/>
      <c r="B163" s="47"/>
      <c r="C163" s="58"/>
      <c r="D163" s="58"/>
      <c r="E163" s="26" t="s">
        <v>19</v>
      </c>
      <c r="F163" s="23" t="s">
        <v>262</v>
      </c>
      <c r="G163" s="24">
        <f>SUM(H163,K163,N163,O163,P163)</f>
        <v>6632000</v>
      </c>
      <c r="H163" s="24">
        <v>1156000</v>
      </c>
      <c r="I163" s="24">
        <v>1156000</v>
      </c>
      <c r="J163" s="24">
        <f>H163-I163</f>
        <v>0</v>
      </c>
      <c r="K163" s="24">
        <v>1500000</v>
      </c>
      <c r="L163" s="24">
        <f>K163-M163</f>
        <v>1486727</v>
      </c>
      <c r="M163" s="24">
        <v>13273</v>
      </c>
      <c r="N163" s="24">
        <v>1160000</v>
      </c>
      <c r="O163" s="24">
        <v>2816000</v>
      </c>
      <c r="P163" s="24">
        <v>0</v>
      </c>
      <c r="Q163" s="50"/>
    </row>
    <row r="164" spans="1:17" s="9" customFormat="1" ht="45.75" customHeight="1">
      <c r="A164" s="57"/>
      <c r="B164" s="47"/>
      <c r="C164" s="58"/>
      <c r="D164" s="58"/>
      <c r="E164" s="26" t="s">
        <v>20</v>
      </c>
      <c r="F164" s="23"/>
      <c r="G164" s="25">
        <f>G163-G162</f>
        <v>0</v>
      </c>
      <c r="H164" s="25">
        <f t="shared" ref="H164:P164" si="49">H163-H162</f>
        <v>0</v>
      </c>
      <c r="I164" s="25">
        <f t="shared" si="49"/>
        <v>0</v>
      </c>
      <c r="J164" s="25">
        <f t="shared" si="49"/>
        <v>0</v>
      </c>
      <c r="K164" s="25">
        <f t="shared" si="49"/>
        <v>0</v>
      </c>
      <c r="L164" s="25">
        <f t="shared" si="49"/>
        <v>0</v>
      </c>
      <c r="M164" s="25">
        <f t="shared" si="49"/>
        <v>0</v>
      </c>
      <c r="N164" s="25">
        <f t="shared" si="49"/>
        <v>0</v>
      </c>
      <c r="O164" s="25">
        <f t="shared" si="49"/>
        <v>0</v>
      </c>
      <c r="P164" s="25">
        <f t="shared" si="49"/>
        <v>0</v>
      </c>
      <c r="Q164" s="50"/>
    </row>
    <row r="165" spans="1:17" s="9" customFormat="1" ht="45.75" customHeight="1">
      <c r="A165" s="57" t="s">
        <v>260</v>
      </c>
      <c r="B165" s="47" t="s">
        <v>47</v>
      </c>
      <c r="C165" s="58" t="s">
        <v>264</v>
      </c>
      <c r="D165" s="58" t="s">
        <v>244</v>
      </c>
      <c r="E165" s="26" t="s">
        <v>18</v>
      </c>
      <c r="F165" s="23" t="s">
        <v>265</v>
      </c>
      <c r="G165" s="24">
        <f>SUM(H165,K165,N165,O165,P165)</f>
        <v>3000000</v>
      </c>
      <c r="H165" s="24">
        <v>0</v>
      </c>
      <c r="I165" s="24">
        <v>0</v>
      </c>
      <c r="J165" s="24">
        <f>H165-I165</f>
        <v>0</v>
      </c>
      <c r="K165" s="24">
        <v>1500000</v>
      </c>
      <c r="L165" s="24">
        <f>K165-M165</f>
        <v>1329897</v>
      </c>
      <c r="M165" s="24">
        <v>170103</v>
      </c>
      <c r="N165" s="24">
        <v>1500000</v>
      </c>
      <c r="O165" s="24">
        <v>0</v>
      </c>
      <c r="P165" s="24">
        <v>0</v>
      </c>
      <c r="Q165" s="50" t="s">
        <v>266</v>
      </c>
    </row>
    <row r="166" spans="1:17" s="9" customFormat="1" ht="45.75" customHeight="1">
      <c r="A166" s="57"/>
      <c r="B166" s="47"/>
      <c r="C166" s="58"/>
      <c r="D166" s="58"/>
      <c r="E166" s="26" t="s">
        <v>19</v>
      </c>
      <c r="F166" s="23" t="s">
        <v>265</v>
      </c>
      <c r="G166" s="24">
        <f>SUM(H166,K166,N166,O166,P166)</f>
        <v>3000000</v>
      </c>
      <c r="H166" s="24">
        <v>0</v>
      </c>
      <c r="I166" s="24">
        <v>0</v>
      </c>
      <c r="J166" s="24">
        <f>H166-I166</f>
        <v>0</v>
      </c>
      <c r="K166" s="24">
        <v>1500000</v>
      </c>
      <c r="L166" s="24">
        <f>K166-M166</f>
        <v>1329897</v>
      </c>
      <c r="M166" s="24">
        <v>170103</v>
      </c>
      <c r="N166" s="24">
        <v>1500000</v>
      </c>
      <c r="O166" s="24">
        <v>0</v>
      </c>
      <c r="P166" s="24">
        <v>0</v>
      </c>
      <c r="Q166" s="50"/>
    </row>
    <row r="167" spans="1:17" s="9" customFormat="1" ht="45.75" customHeight="1">
      <c r="A167" s="57"/>
      <c r="B167" s="47"/>
      <c r="C167" s="58"/>
      <c r="D167" s="58"/>
      <c r="E167" s="26" t="s">
        <v>20</v>
      </c>
      <c r="F167" s="23"/>
      <c r="G167" s="25">
        <f>G166-G165</f>
        <v>0</v>
      </c>
      <c r="H167" s="25">
        <f t="shared" ref="H167:P167" si="50">H166-H165</f>
        <v>0</v>
      </c>
      <c r="I167" s="25">
        <f t="shared" si="50"/>
        <v>0</v>
      </c>
      <c r="J167" s="25">
        <f t="shared" si="50"/>
        <v>0</v>
      </c>
      <c r="K167" s="25">
        <f t="shared" si="50"/>
        <v>0</v>
      </c>
      <c r="L167" s="25">
        <f t="shared" si="50"/>
        <v>0</v>
      </c>
      <c r="M167" s="25">
        <f t="shared" si="50"/>
        <v>0</v>
      </c>
      <c r="N167" s="25">
        <f t="shared" si="50"/>
        <v>0</v>
      </c>
      <c r="O167" s="25">
        <f t="shared" si="50"/>
        <v>0</v>
      </c>
      <c r="P167" s="25">
        <f t="shared" si="50"/>
        <v>0</v>
      </c>
      <c r="Q167" s="50"/>
    </row>
    <row r="168" spans="1:17" s="9" customFormat="1" ht="45.75" customHeight="1">
      <c r="A168" s="57" t="s">
        <v>260</v>
      </c>
      <c r="B168" s="47" t="s">
        <v>47</v>
      </c>
      <c r="C168" s="58" t="s">
        <v>267</v>
      </c>
      <c r="D168" s="58" t="s">
        <v>244</v>
      </c>
      <c r="E168" s="26" t="s">
        <v>18</v>
      </c>
      <c r="F168" s="23" t="s">
        <v>268</v>
      </c>
      <c r="G168" s="24">
        <f>SUM(H168,K168,N168,O168,P168)</f>
        <v>2500000</v>
      </c>
      <c r="H168" s="24">
        <v>0</v>
      </c>
      <c r="I168" s="24">
        <v>0</v>
      </c>
      <c r="J168" s="24">
        <f>H168-I168</f>
        <v>0</v>
      </c>
      <c r="K168" s="24">
        <v>200000</v>
      </c>
      <c r="L168" s="24">
        <f>K168-M168</f>
        <v>177969</v>
      </c>
      <c r="M168" s="24">
        <v>22031</v>
      </c>
      <c r="N168" s="24">
        <v>1160000</v>
      </c>
      <c r="O168" s="24">
        <v>1140000</v>
      </c>
      <c r="P168" s="24">
        <v>0</v>
      </c>
      <c r="Q168" s="50" t="s">
        <v>269</v>
      </c>
    </row>
    <row r="169" spans="1:17" s="9" customFormat="1" ht="45.75" customHeight="1">
      <c r="A169" s="57"/>
      <c r="B169" s="47"/>
      <c r="C169" s="58"/>
      <c r="D169" s="58"/>
      <c r="E169" s="26" t="s">
        <v>19</v>
      </c>
      <c r="F169" s="23" t="s">
        <v>268</v>
      </c>
      <c r="G169" s="24">
        <f>SUM(H169,K169,N169,O169,P169)</f>
        <v>2500000</v>
      </c>
      <c r="H169" s="24">
        <v>0</v>
      </c>
      <c r="I169" s="24">
        <v>0</v>
      </c>
      <c r="J169" s="24">
        <f>H169-I169</f>
        <v>0</v>
      </c>
      <c r="K169" s="24">
        <v>200000</v>
      </c>
      <c r="L169" s="24">
        <f>K169-M169</f>
        <v>177969</v>
      </c>
      <c r="M169" s="24">
        <v>22031</v>
      </c>
      <c r="N169" s="24">
        <v>1160000</v>
      </c>
      <c r="O169" s="24">
        <v>1140000</v>
      </c>
      <c r="P169" s="24">
        <v>0</v>
      </c>
      <c r="Q169" s="50"/>
    </row>
    <row r="170" spans="1:17" s="9" customFormat="1" ht="45.75" customHeight="1">
      <c r="A170" s="57"/>
      <c r="B170" s="47"/>
      <c r="C170" s="58"/>
      <c r="D170" s="58"/>
      <c r="E170" s="26" t="s">
        <v>20</v>
      </c>
      <c r="F170" s="23"/>
      <c r="G170" s="25">
        <f>G169-G168</f>
        <v>0</v>
      </c>
      <c r="H170" s="25">
        <f t="shared" ref="H170:P170" si="51">H169-H168</f>
        <v>0</v>
      </c>
      <c r="I170" s="25">
        <f t="shared" si="51"/>
        <v>0</v>
      </c>
      <c r="J170" s="25">
        <f t="shared" si="51"/>
        <v>0</v>
      </c>
      <c r="K170" s="25">
        <f t="shared" si="51"/>
        <v>0</v>
      </c>
      <c r="L170" s="25">
        <f t="shared" si="51"/>
        <v>0</v>
      </c>
      <c r="M170" s="25">
        <f t="shared" si="51"/>
        <v>0</v>
      </c>
      <c r="N170" s="25">
        <f t="shared" si="51"/>
        <v>0</v>
      </c>
      <c r="O170" s="25">
        <f t="shared" si="51"/>
        <v>0</v>
      </c>
      <c r="P170" s="25">
        <f t="shared" si="51"/>
        <v>0</v>
      </c>
      <c r="Q170" s="50"/>
    </row>
    <row r="171" spans="1:17" s="9" customFormat="1" ht="45.75" customHeight="1">
      <c r="A171" s="59" t="s">
        <v>373</v>
      </c>
      <c r="B171" s="59" t="s">
        <v>372</v>
      </c>
      <c r="C171" s="59" t="s">
        <v>270</v>
      </c>
      <c r="D171" s="51" t="s">
        <v>271</v>
      </c>
      <c r="E171" s="26" t="s">
        <v>18</v>
      </c>
      <c r="F171" s="23" t="s">
        <v>272</v>
      </c>
      <c r="G171" s="25">
        <f>SUM(H171,K171,N171,O171,P171)</f>
        <v>7546000</v>
      </c>
      <c r="H171" s="25">
        <v>2300000</v>
      </c>
      <c r="I171" s="25">
        <v>213475</v>
      </c>
      <c r="J171" s="25">
        <f>H171-I171</f>
        <v>2086525</v>
      </c>
      <c r="K171" s="25">
        <v>2860000</v>
      </c>
      <c r="L171" s="25">
        <v>22700</v>
      </c>
      <c r="M171" s="25">
        <f>K171-L171</f>
        <v>2837300</v>
      </c>
      <c r="N171" s="25">
        <v>2386000</v>
      </c>
      <c r="O171" s="25">
        <v>0</v>
      </c>
      <c r="P171" s="25">
        <v>0</v>
      </c>
      <c r="Q171" s="50" t="s">
        <v>273</v>
      </c>
    </row>
    <row r="172" spans="1:17" s="9" customFormat="1" ht="45.75" customHeight="1">
      <c r="A172" s="59"/>
      <c r="B172" s="59"/>
      <c r="C172" s="59"/>
      <c r="D172" s="51"/>
      <c r="E172" s="26" t="s">
        <v>19</v>
      </c>
      <c r="F172" s="23" t="s">
        <v>274</v>
      </c>
      <c r="G172" s="24">
        <f>SUM(H172,K172,N172,O172,P172)</f>
        <v>7546000</v>
      </c>
      <c r="H172" s="24">
        <v>2300000</v>
      </c>
      <c r="I172" s="24">
        <v>213475</v>
      </c>
      <c r="J172" s="24">
        <f>H172-I172</f>
        <v>2086525</v>
      </c>
      <c r="K172" s="24">
        <v>2860000</v>
      </c>
      <c r="L172" s="24">
        <v>1733927</v>
      </c>
      <c r="M172" s="24">
        <f>K172-L172</f>
        <v>1126073</v>
      </c>
      <c r="N172" s="24">
        <v>2386000</v>
      </c>
      <c r="O172" s="24">
        <v>0</v>
      </c>
      <c r="P172" s="24">
        <v>0</v>
      </c>
      <c r="Q172" s="50"/>
    </row>
    <row r="173" spans="1:17" s="9" customFormat="1" ht="45.75" customHeight="1">
      <c r="A173" s="59"/>
      <c r="B173" s="59"/>
      <c r="C173" s="59"/>
      <c r="D173" s="51"/>
      <c r="E173" s="26" t="s">
        <v>20</v>
      </c>
      <c r="F173" s="23"/>
      <c r="G173" s="25">
        <f>G172-G171</f>
        <v>0</v>
      </c>
      <c r="H173" s="25">
        <f t="shared" ref="H173:P173" si="52">H172-H171</f>
        <v>0</v>
      </c>
      <c r="I173" s="25">
        <f t="shared" si="52"/>
        <v>0</v>
      </c>
      <c r="J173" s="25">
        <f t="shared" si="52"/>
        <v>0</v>
      </c>
      <c r="K173" s="25">
        <f t="shared" si="52"/>
        <v>0</v>
      </c>
      <c r="L173" s="25">
        <f t="shared" si="52"/>
        <v>1711227</v>
      </c>
      <c r="M173" s="25">
        <f t="shared" si="52"/>
        <v>-1711227</v>
      </c>
      <c r="N173" s="25">
        <f t="shared" si="52"/>
        <v>0</v>
      </c>
      <c r="O173" s="25">
        <f t="shared" si="52"/>
        <v>0</v>
      </c>
      <c r="P173" s="25">
        <f t="shared" si="52"/>
        <v>0</v>
      </c>
      <c r="Q173" s="50"/>
    </row>
    <row r="174" spans="1:17" s="9" customFormat="1" ht="45.75" customHeight="1">
      <c r="A174" s="47" t="s">
        <v>375</v>
      </c>
      <c r="B174" s="47" t="s">
        <v>374</v>
      </c>
      <c r="C174" s="56" t="s">
        <v>275</v>
      </c>
      <c r="D174" s="51" t="s">
        <v>276</v>
      </c>
      <c r="E174" s="26" t="s">
        <v>18</v>
      </c>
      <c r="F174" s="23" t="s">
        <v>277</v>
      </c>
      <c r="G174" s="25">
        <v>16004000</v>
      </c>
      <c r="H174" s="25">
        <v>6085810</v>
      </c>
      <c r="I174" s="25">
        <v>698077</v>
      </c>
      <c r="J174" s="25">
        <v>5387733</v>
      </c>
      <c r="K174" s="25">
        <v>3612000</v>
      </c>
      <c r="L174" s="25">
        <v>806</v>
      </c>
      <c r="M174" s="25">
        <v>3611194</v>
      </c>
      <c r="N174" s="25">
        <v>6306190</v>
      </c>
      <c r="O174" s="25">
        <v>0</v>
      </c>
      <c r="P174" s="25">
        <v>0</v>
      </c>
      <c r="Q174" s="50" t="s">
        <v>356</v>
      </c>
    </row>
    <row r="175" spans="1:17" s="9" customFormat="1" ht="45.75" customHeight="1">
      <c r="A175" s="48"/>
      <c r="B175" s="48"/>
      <c r="C175" s="56"/>
      <c r="D175" s="51"/>
      <c r="E175" s="26" t="s">
        <v>19</v>
      </c>
      <c r="F175" s="23" t="s">
        <v>355</v>
      </c>
      <c r="G175" s="25">
        <f>SUM(H175,K175,N175,O175,P175)</f>
        <v>16004000</v>
      </c>
      <c r="H175" s="25">
        <v>6085810</v>
      </c>
      <c r="I175" s="25">
        <v>1916229</v>
      </c>
      <c r="J175" s="25">
        <f>H175-I175</f>
        <v>4169581</v>
      </c>
      <c r="K175" s="25">
        <v>3612000</v>
      </c>
      <c r="L175" s="25">
        <v>272775</v>
      </c>
      <c r="M175" s="25">
        <f>K175-L175</f>
        <v>3339225</v>
      </c>
      <c r="N175" s="25">
        <v>2218167</v>
      </c>
      <c r="O175" s="25">
        <v>4088023</v>
      </c>
      <c r="P175" s="25">
        <v>0</v>
      </c>
      <c r="Q175" s="50"/>
    </row>
    <row r="176" spans="1:17" s="9" customFormat="1" ht="45.75" customHeight="1">
      <c r="A176" s="48"/>
      <c r="B176" s="48"/>
      <c r="C176" s="56"/>
      <c r="D176" s="51"/>
      <c r="E176" s="26" t="s">
        <v>20</v>
      </c>
      <c r="F176" s="23"/>
      <c r="G176" s="25">
        <f>G175-G174</f>
        <v>0</v>
      </c>
      <c r="H176" s="25">
        <f t="shared" ref="H176:P176" si="53">H175-H174</f>
        <v>0</v>
      </c>
      <c r="I176" s="25">
        <f t="shared" si="53"/>
        <v>1218152</v>
      </c>
      <c r="J176" s="25">
        <f t="shared" si="53"/>
        <v>-1218152</v>
      </c>
      <c r="K176" s="25">
        <f t="shared" si="53"/>
        <v>0</v>
      </c>
      <c r="L176" s="25">
        <f t="shared" si="53"/>
        <v>271969</v>
      </c>
      <c r="M176" s="25">
        <f t="shared" si="53"/>
        <v>-271969</v>
      </c>
      <c r="N176" s="25">
        <f t="shared" si="53"/>
        <v>-4088023</v>
      </c>
      <c r="O176" s="25">
        <f t="shared" si="53"/>
        <v>4088023</v>
      </c>
      <c r="P176" s="25">
        <f t="shared" si="53"/>
        <v>0</v>
      </c>
      <c r="Q176" s="50"/>
    </row>
    <row r="177" spans="1:17" s="9" customFormat="1" ht="45.75" customHeight="1">
      <c r="A177" s="47" t="s">
        <v>375</v>
      </c>
      <c r="B177" s="47" t="s">
        <v>376</v>
      </c>
      <c r="C177" s="47" t="s">
        <v>278</v>
      </c>
      <c r="D177" s="51" t="s">
        <v>276</v>
      </c>
      <c r="E177" s="26" t="s">
        <v>18</v>
      </c>
      <c r="F177" s="23" t="s">
        <v>279</v>
      </c>
      <c r="G177" s="25">
        <v>55773000</v>
      </c>
      <c r="H177" s="25">
        <v>24674189</v>
      </c>
      <c r="I177" s="25">
        <v>16470446</v>
      </c>
      <c r="J177" s="25">
        <v>8203743</v>
      </c>
      <c r="K177" s="25">
        <v>16514000</v>
      </c>
      <c r="L177" s="25">
        <v>14100692</v>
      </c>
      <c r="M177" s="25">
        <v>2413308</v>
      </c>
      <c r="N177" s="25">
        <v>14584811</v>
      </c>
      <c r="O177" s="25">
        <v>0</v>
      </c>
      <c r="P177" s="25">
        <v>0</v>
      </c>
      <c r="Q177" s="50" t="s">
        <v>357</v>
      </c>
    </row>
    <row r="178" spans="1:17" s="9" customFormat="1" ht="45.75" customHeight="1">
      <c r="A178" s="48"/>
      <c r="B178" s="48"/>
      <c r="C178" s="48"/>
      <c r="D178" s="51"/>
      <c r="E178" s="26" t="s">
        <v>19</v>
      </c>
      <c r="F178" s="23" t="s">
        <v>280</v>
      </c>
      <c r="G178" s="24">
        <f>SUM(H178,K178,N178,O178,P178)</f>
        <v>56806189</v>
      </c>
      <c r="H178" s="24">
        <v>24674189</v>
      </c>
      <c r="I178" s="24">
        <v>16470446</v>
      </c>
      <c r="J178" s="24">
        <f>H178-I178</f>
        <v>8203743</v>
      </c>
      <c r="K178" s="24">
        <v>16514000</v>
      </c>
      <c r="L178" s="24">
        <v>14455373</v>
      </c>
      <c r="M178" s="24">
        <f>K178-L178</f>
        <v>2058627</v>
      </c>
      <c r="N178" s="24">
        <v>15618000</v>
      </c>
      <c r="O178" s="24">
        <v>0</v>
      </c>
      <c r="P178" s="24">
        <v>0</v>
      </c>
      <c r="Q178" s="50"/>
    </row>
    <row r="179" spans="1:17" s="9" customFormat="1" ht="45.75" customHeight="1">
      <c r="A179" s="48"/>
      <c r="B179" s="48"/>
      <c r="C179" s="48"/>
      <c r="D179" s="51"/>
      <c r="E179" s="26" t="s">
        <v>20</v>
      </c>
      <c r="F179" s="23"/>
      <c r="G179" s="25">
        <f>G178-G177</f>
        <v>1033189</v>
      </c>
      <c r="H179" s="25">
        <f t="shared" ref="H179:P179" si="54">H178-H177</f>
        <v>0</v>
      </c>
      <c r="I179" s="25">
        <f t="shared" si="54"/>
        <v>0</v>
      </c>
      <c r="J179" s="25">
        <f t="shared" si="54"/>
        <v>0</v>
      </c>
      <c r="K179" s="25">
        <f t="shared" si="54"/>
        <v>0</v>
      </c>
      <c r="L179" s="25">
        <f t="shared" si="54"/>
        <v>354681</v>
      </c>
      <c r="M179" s="25">
        <f t="shared" si="54"/>
        <v>-354681</v>
      </c>
      <c r="N179" s="25">
        <f t="shared" si="54"/>
        <v>1033189</v>
      </c>
      <c r="O179" s="25">
        <f t="shared" si="54"/>
        <v>0</v>
      </c>
      <c r="P179" s="25">
        <f t="shared" si="54"/>
        <v>0</v>
      </c>
      <c r="Q179" s="50"/>
    </row>
    <row r="180" spans="1:17" s="9" customFormat="1" ht="45.75" customHeight="1">
      <c r="A180" s="45" t="s">
        <v>281</v>
      </c>
      <c r="B180" s="45" t="s">
        <v>282</v>
      </c>
      <c r="C180" s="53" t="s">
        <v>283</v>
      </c>
      <c r="D180" s="51" t="s">
        <v>284</v>
      </c>
      <c r="E180" s="26" t="s">
        <v>18</v>
      </c>
      <c r="F180" s="23"/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50" t="s">
        <v>285</v>
      </c>
    </row>
    <row r="181" spans="1:17" s="9" customFormat="1" ht="77.25" customHeight="1">
      <c r="A181" s="46"/>
      <c r="B181" s="46"/>
      <c r="C181" s="54"/>
      <c r="D181" s="51"/>
      <c r="E181" s="26" t="s">
        <v>19</v>
      </c>
      <c r="F181" s="23" t="s">
        <v>286</v>
      </c>
      <c r="G181" s="24">
        <f>SUM(H181,K181,N181,O181,P181)</f>
        <v>1300000</v>
      </c>
      <c r="H181" s="24">
        <v>0</v>
      </c>
      <c r="I181" s="24">
        <v>0</v>
      </c>
      <c r="J181" s="24">
        <f>H181-I181</f>
        <v>0</v>
      </c>
      <c r="K181" s="24">
        <v>0</v>
      </c>
      <c r="L181" s="24">
        <v>0</v>
      </c>
      <c r="M181" s="24">
        <f>K181-L181</f>
        <v>0</v>
      </c>
      <c r="N181" s="24">
        <v>450000</v>
      </c>
      <c r="O181" s="24">
        <v>400000</v>
      </c>
      <c r="P181" s="24">
        <v>450000</v>
      </c>
      <c r="Q181" s="50"/>
    </row>
    <row r="182" spans="1:17" s="9" customFormat="1" ht="40.5" customHeight="1">
      <c r="A182" s="46"/>
      <c r="B182" s="46"/>
      <c r="C182" s="55"/>
      <c r="D182" s="51"/>
      <c r="E182" s="26" t="s">
        <v>20</v>
      </c>
      <c r="F182" s="23"/>
      <c r="G182" s="25">
        <f>G181-G180</f>
        <v>1300000</v>
      </c>
      <c r="H182" s="25">
        <f t="shared" ref="H182:P182" si="55">H181-H180</f>
        <v>0</v>
      </c>
      <c r="I182" s="25">
        <f t="shared" si="55"/>
        <v>0</v>
      </c>
      <c r="J182" s="25">
        <f t="shared" si="55"/>
        <v>0</v>
      </c>
      <c r="K182" s="25">
        <f t="shared" si="55"/>
        <v>0</v>
      </c>
      <c r="L182" s="25">
        <f t="shared" si="55"/>
        <v>0</v>
      </c>
      <c r="M182" s="25">
        <f t="shared" si="55"/>
        <v>0</v>
      </c>
      <c r="N182" s="25">
        <f t="shared" si="55"/>
        <v>450000</v>
      </c>
      <c r="O182" s="25">
        <f t="shared" si="55"/>
        <v>400000</v>
      </c>
      <c r="P182" s="25">
        <f t="shared" si="55"/>
        <v>450000</v>
      </c>
      <c r="Q182" s="50"/>
    </row>
    <row r="183" spans="1:17" s="9" customFormat="1" ht="45.75" customHeight="1">
      <c r="A183" s="47" t="s">
        <v>260</v>
      </c>
      <c r="B183" s="47" t="s">
        <v>377</v>
      </c>
      <c r="C183" s="47" t="s">
        <v>287</v>
      </c>
      <c r="D183" s="51" t="s">
        <v>288</v>
      </c>
      <c r="E183" s="26" t="s">
        <v>18</v>
      </c>
      <c r="F183" s="35" t="s">
        <v>289</v>
      </c>
      <c r="G183" s="25">
        <v>11100000</v>
      </c>
      <c r="H183" s="25">
        <v>0</v>
      </c>
      <c r="I183" s="25">
        <v>0</v>
      </c>
      <c r="J183" s="25">
        <v>0</v>
      </c>
      <c r="K183" s="25">
        <v>714000</v>
      </c>
      <c r="L183" s="25">
        <v>250604</v>
      </c>
      <c r="M183" s="25">
        <v>463396</v>
      </c>
      <c r="N183" s="25">
        <v>3086000</v>
      </c>
      <c r="O183" s="25">
        <v>7300000</v>
      </c>
      <c r="P183" s="25">
        <v>0</v>
      </c>
      <c r="Q183" s="50" t="s">
        <v>290</v>
      </c>
    </row>
    <row r="184" spans="1:17" s="9" customFormat="1" ht="45.75" customHeight="1">
      <c r="A184" s="47"/>
      <c r="B184" s="47"/>
      <c r="C184" s="47"/>
      <c r="D184" s="51"/>
      <c r="E184" s="26" t="s">
        <v>19</v>
      </c>
      <c r="F184" s="35" t="s">
        <v>291</v>
      </c>
      <c r="G184" s="25">
        <v>11000000</v>
      </c>
      <c r="H184" s="25">
        <v>0</v>
      </c>
      <c r="I184" s="25">
        <v>0</v>
      </c>
      <c r="J184" s="25">
        <v>0</v>
      </c>
      <c r="K184" s="25">
        <v>429000</v>
      </c>
      <c r="L184" s="25">
        <v>250604</v>
      </c>
      <c r="M184" s="25">
        <v>178396</v>
      </c>
      <c r="N184" s="25">
        <v>3086000</v>
      </c>
      <c r="O184" s="25">
        <v>4091000</v>
      </c>
      <c r="P184" s="24">
        <v>3119943</v>
      </c>
      <c r="Q184" s="50"/>
    </row>
    <row r="185" spans="1:17" s="9" customFormat="1" ht="40.5" customHeight="1">
      <c r="A185" s="47"/>
      <c r="B185" s="47"/>
      <c r="C185" s="47"/>
      <c r="D185" s="51"/>
      <c r="E185" s="26" t="s">
        <v>20</v>
      </c>
      <c r="F185" s="23"/>
      <c r="G185" s="25">
        <f>G184-G183</f>
        <v>-100000</v>
      </c>
      <c r="H185" s="25">
        <f t="shared" ref="H185:P185" si="56">H184-H183</f>
        <v>0</v>
      </c>
      <c r="I185" s="25">
        <f t="shared" si="56"/>
        <v>0</v>
      </c>
      <c r="J185" s="25">
        <f t="shared" si="56"/>
        <v>0</v>
      </c>
      <c r="K185" s="25">
        <f t="shared" si="56"/>
        <v>-285000</v>
      </c>
      <c r="L185" s="25">
        <f t="shared" si="56"/>
        <v>0</v>
      </c>
      <c r="M185" s="25">
        <f t="shared" si="56"/>
        <v>-285000</v>
      </c>
      <c r="N185" s="25">
        <f t="shared" si="56"/>
        <v>0</v>
      </c>
      <c r="O185" s="25">
        <f t="shared" si="56"/>
        <v>-3209000</v>
      </c>
      <c r="P185" s="25">
        <f t="shared" si="56"/>
        <v>3119943</v>
      </c>
      <c r="Q185" s="50"/>
    </row>
    <row r="186" spans="1:17" s="9" customFormat="1" ht="45.75" customHeight="1">
      <c r="A186" s="47" t="s">
        <v>260</v>
      </c>
      <c r="B186" s="47" t="s">
        <v>377</v>
      </c>
      <c r="C186" s="47" t="s">
        <v>292</v>
      </c>
      <c r="D186" s="51" t="s">
        <v>288</v>
      </c>
      <c r="E186" s="26" t="s">
        <v>18</v>
      </c>
      <c r="F186" s="35" t="s">
        <v>293</v>
      </c>
      <c r="G186" s="25">
        <v>20450000</v>
      </c>
      <c r="H186" s="25">
        <v>0</v>
      </c>
      <c r="I186" s="25">
        <v>0</v>
      </c>
      <c r="J186" s="25">
        <v>0</v>
      </c>
      <c r="K186" s="25">
        <v>714000</v>
      </c>
      <c r="L186" s="25">
        <v>640</v>
      </c>
      <c r="M186" s="25">
        <v>713360</v>
      </c>
      <c r="N186" s="25">
        <v>9869000</v>
      </c>
      <c r="O186" s="25">
        <v>9867000</v>
      </c>
      <c r="P186" s="25">
        <v>0</v>
      </c>
      <c r="Q186" s="50" t="s">
        <v>294</v>
      </c>
    </row>
    <row r="187" spans="1:17" s="9" customFormat="1" ht="45.75" customHeight="1">
      <c r="A187" s="47"/>
      <c r="B187" s="47"/>
      <c r="C187" s="47"/>
      <c r="D187" s="51"/>
      <c r="E187" s="26" t="s">
        <v>19</v>
      </c>
      <c r="F187" s="35" t="s">
        <v>295</v>
      </c>
      <c r="G187" s="25">
        <v>20450000</v>
      </c>
      <c r="H187" s="25">
        <v>0</v>
      </c>
      <c r="I187" s="25">
        <v>0</v>
      </c>
      <c r="J187" s="25">
        <v>0</v>
      </c>
      <c r="K187" s="25">
        <v>429000</v>
      </c>
      <c r="L187" s="25">
        <v>3220</v>
      </c>
      <c r="M187" s="25">
        <v>425780</v>
      </c>
      <c r="N187" s="25">
        <v>9869000</v>
      </c>
      <c r="O187" s="25">
        <v>5425000</v>
      </c>
      <c r="P187" s="24">
        <v>4204380</v>
      </c>
      <c r="Q187" s="50"/>
    </row>
    <row r="188" spans="1:17" s="9" customFormat="1" ht="40.5" customHeight="1">
      <c r="A188" s="47"/>
      <c r="B188" s="47"/>
      <c r="C188" s="47"/>
      <c r="D188" s="51"/>
      <c r="E188" s="26" t="s">
        <v>20</v>
      </c>
      <c r="F188" s="23"/>
      <c r="G188" s="25">
        <f>G187-G186</f>
        <v>0</v>
      </c>
      <c r="H188" s="25">
        <f t="shared" ref="H188:P188" si="57">H187-H186</f>
        <v>0</v>
      </c>
      <c r="I188" s="25">
        <f t="shared" si="57"/>
        <v>0</v>
      </c>
      <c r="J188" s="25">
        <f t="shared" si="57"/>
        <v>0</v>
      </c>
      <c r="K188" s="25">
        <f t="shared" si="57"/>
        <v>-285000</v>
      </c>
      <c r="L188" s="25">
        <f t="shared" si="57"/>
        <v>2580</v>
      </c>
      <c r="M188" s="25">
        <f t="shared" si="57"/>
        <v>-287580</v>
      </c>
      <c r="N188" s="25">
        <f t="shared" si="57"/>
        <v>0</v>
      </c>
      <c r="O188" s="25">
        <f t="shared" si="57"/>
        <v>-4442000</v>
      </c>
      <c r="P188" s="25">
        <f t="shared" si="57"/>
        <v>4204380</v>
      </c>
      <c r="Q188" s="50"/>
    </row>
    <row r="189" spans="1:17" s="9" customFormat="1" ht="45.75" customHeight="1">
      <c r="A189" s="47" t="s">
        <v>260</v>
      </c>
      <c r="B189" s="47" t="s">
        <v>377</v>
      </c>
      <c r="C189" s="47" t="s">
        <v>296</v>
      </c>
      <c r="D189" s="51" t="s">
        <v>288</v>
      </c>
      <c r="E189" s="26" t="s">
        <v>18</v>
      </c>
      <c r="F189" s="35" t="s">
        <v>297</v>
      </c>
      <c r="G189" s="25">
        <v>13448000</v>
      </c>
      <c r="H189" s="25">
        <v>714000</v>
      </c>
      <c r="I189" s="25">
        <v>702902</v>
      </c>
      <c r="J189" s="25">
        <v>11098</v>
      </c>
      <c r="K189" s="25">
        <v>2547000</v>
      </c>
      <c r="L189" s="25">
        <v>28741</v>
      </c>
      <c r="M189" s="25">
        <v>2518259</v>
      </c>
      <c r="N189" s="25">
        <v>3056000</v>
      </c>
      <c r="O189" s="25">
        <v>7131000</v>
      </c>
      <c r="P189" s="25">
        <v>0</v>
      </c>
      <c r="Q189" s="50" t="s">
        <v>298</v>
      </c>
    </row>
    <row r="190" spans="1:17" s="9" customFormat="1" ht="45.75" customHeight="1">
      <c r="A190" s="47"/>
      <c r="B190" s="47"/>
      <c r="C190" s="47"/>
      <c r="D190" s="51"/>
      <c r="E190" s="26" t="s">
        <v>19</v>
      </c>
      <c r="F190" s="35" t="s">
        <v>299</v>
      </c>
      <c r="G190" s="25">
        <v>13448000</v>
      </c>
      <c r="H190" s="25">
        <v>714000</v>
      </c>
      <c r="I190" s="25">
        <v>706921</v>
      </c>
      <c r="J190" s="25">
        <v>7079</v>
      </c>
      <c r="K190" s="25">
        <v>2547000</v>
      </c>
      <c r="L190" s="25">
        <v>28741</v>
      </c>
      <c r="M190" s="25">
        <v>2518259</v>
      </c>
      <c r="N190" s="25">
        <v>3056000</v>
      </c>
      <c r="O190" s="25">
        <v>4279000</v>
      </c>
      <c r="P190" s="24">
        <v>2502272</v>
      </c>
      <c r="Q190" s="50"/>
    </row>
    <row r="191" spans="1:17" s="9" customFormat="1" ht="40.5" customHeight="1">
      <c r="A191" s="47"/>
      <c r="B191" s="47"/>
      <c r="C191" s="47"/>
      <c r="D191" s="51"/>
      <c r="E191" s="26" t="s">
        <v>20</v>
      </c>
      <c r="F191" s="23"/>
      <c r="G191" s="25">
        <f>G190-G189</f>
        <v>0</v>
      </c>
      <c r="H191" s="25">
        <f t="shared" ref="H191:P191" si="58">H190-H189</f>
        <v>0</v>
      </c>
      <c r="I191" s="25">
        <f t="shared" si="58"/>
        <v>4019</v>
      </c>
      <c r="J191" s="25">
        <f t="shared" si="58"/>
        <v>-4019</v>
      </c>
      <c r="K191" s="25">
        <f t="shared" si="58"/>
        <v>0</v>
      </c>
      <c r="L191" s="25">
        <f t="shared" si="58"/>
        <v>0</v>
      </c>
      <c r="M191" s="25">
        <f t="shared" si="58"/>
        <v>0</v>
      </c>
      <c r="N191" s="25">
        <f t="shared" si="58"/>
        <v>0</v>
      </c>
      <c r="O191" s="25">
        <f t="shared" si="58"/>
        <v>-2852000</v>
      </c>
      <c r="P191" s="25">
        <f t="shared" si="58"/>
        <v>2502272</v>
      </c>
      <c r="Q191" s="50"/>
    </row>
    <row r="192" spans="1:17" s="9" customFormat="1" ht="45.75" customHeight="1">
      <c r="A192" s="47" t="s">
        <v>260</v>
      </c>
      <c r="B192" s="47" t="s">
        <v>377</v>
      </c>
      <c r="C192" s="47" t="s">
        <v>300</v>
      </c>
      <c r="D192" s="51" t="s">
        <v>288</v>
      </c>
      <c r="E192" s="26" t="s">
        <v>18</v>
      </c>
      <c r="F192" s="23" t="s">
        <v>301</v>
      </c>
      <c r="G192" s="25">
        <v>14597000</v>
      </c>
      <c r="H192" s="25">
        <v>0</v>
      </c>
      <c r="I192" s="25">
        <v>0</v>
      </c>
      <c r="J192" s="25">
        <v>0</v>
      </c>
      <c r="K192" s="25">
        <v>714000</v>
      </c>
      <c r="L192" s="25">
        <v>0</v>
      </c>
      <c r="M192" s="25">
        <v>714000</v>
      </c>
      <c r="N192" s="25">
        <v>6941000</v>
      </c>
      <c r="O192" s="25">
        <v>6942000</v>
      </c>
      <c r="P192" s="25">
        <v>0</v>
      </c>
      <c r="Q192" s="50" t="s">
        <v>302</v>
      </c>
    </row>
    <row r="193" spans="1:17" s="9" customFormat="1" ht="45.75" customHeight="1">
      <c r="A193" s="47"/>
      <c r="B193" s="47"/>
      <c r="C193" s="47"/>
      <c r="D193" s="51"/>
      <c r="E193" s="26" t="s">
        <v>19</v>
      </c>
      <c r="F193" s="23" t="s">
        <v>303</v>
      </c>
      <c r="G193" s="25">
        <v>14597000</v>
      </c>
      <c r="H193" s="25">
        <v>0</v>
      </c>
      <c r="I193" s="25">
        <v>0</v>
      </c>
      <c r="J193" s="25">
        <v>0</v>
      </c>
      <c r="K193" s="25">
        <v>429000</v>
      </c>
      <c r="L193" s="25">
        <v>0</v>
      </c>
      <c r="M193" s="25">
        <v>429000</v>
      </c>
      <c r="N193" s="25">
        <v>6941000</v>
      </c>
      <c r="O193" s="25">
        <v>4114000</v>
      </c>
      <c r="P193" s="24">
        <v>2734128</v>
      </c>
      <c r="Q193" s="50"/>
    </row>
    <row r="194" spans="1:17" s="9" customFormat="1" ht="38.25" customHeight="1">
      <c r="A194" s="47"/>
      <c r="B194" s="47"/>
      <c r="C194" s="47"/>
      <c r="D194" s="51"/>
      <c r="E194" s="26" t="s">
        <v>20</v>
      </c>
      <c r="F194" s="23"/>
      <c r="G194" s="25">
        <f>G193-G192</f>
        <v>0</v>
      </c>
      <c r="H194" s="25">
        <f t="shared" ref="H194:P194" si="59">H193-H192</f>
        <v>0</v>
      </c>
      <c r="I194" s="25">
        <f t="shared" si="59"/>
        <v>0</v>
      </c>
      <c r="J194" s="25">
        <f t="shared" si="59"/>
        <v>0</v>
      </c>
      <c r="K194" s="25">
        <f t="shared" si="59"/>
        <v>-285000</v>
      </c>
      <c r="L194" s="25">
        <f t="shared" si="59"/>
        <v>0</v>
      </c>
      <c r="M194" s="25">
        <f t="shared" si="59"/>
        <v>-285000</v>
      </c>
      <c r="N194" s="25">
        <f t="shared" si="59"/>
        <v>0</v>
      </c>
      <c r="O194" s="25">
        <f t="shared" si="59"/>
        <v>-2828000</v>
      </c>
      <c r="P194" s="25">
        <f t="shared" si="59"/>
        <v>2734128</v>
      </c>
      <c r="Q194" s="50"/>
    </row>
    <row r="195" spans="1:17" s="9" customFormat="1" ht="45.75" customHeight="1">
      <c r="A195" s="47" t="s">
        <v>260</v>
      </c>
      <c r="B195" s="47" t="s">
        <v>377</v>
      </c>
      <c r="C195" s="47" t="s">
        <v>304</v>
      </c>
      <c r="D195" s="51" t="s">
        <v>288</v>
      </c>
      <c r="E195" s="26" t="s">
        <v>18</v>
      </c>
      <c r="F195" s="35" t="s">
        <v>305</v>
      </c>
      <c r="G195" s="25">
        <v>14514000</v>
      </c>
      <c r="H195" s="25">
        <v>286000</v>
      </c>
      <c r="I195" s="25">
        <v>74172</v>
      </c>
      <c r="J195" s="25">
        <v>211828</v>
      </c>
      <c r="K195" s="25">
        <v>2846000</v>
      </c>
      <c r="L195" s="25">
        <v>848313</v>
      </c>
      <c r="M195" s="25">
        <v>1997687</v>
      </c>
      <c r="N195" s="25">
        <v>3414000</v>
      </c>
      <c r="O195" s="25">
        <v>7968000</v>
      </c>
      <c r="P195" s="25">
        <v>0</v>
      </c>
      <c r="Q195" s="50" t="s">
        <v>306</v>
      </c>
    </row>
    <row r="196" spans="1:17" s="9" customFormat="1" ht="45.75" customHeight="1">
      <c r="A196" s="47"/>
      <c r="B196" s="47"/>
      <c r="C196" s="47"/>
      <c r="D196" s="51"/>
      <c r="E196" s="26" t="s">
        <v>19</v>
      </c>
      <c r="F196" s="35" t="s">
        <v>305</v>
      </c>
      <c r="G196" s="25">
        <f>SUM(H196+K196+N196+O196+P196)</f>
        <v>14514000</v>
      </c>
      <c r="H196" s="25">
        <v>286000</v>
      </c>
      <c r="I196" s="25">
        <v>286000</v>
      </c>
      <c r="J196" s="25">
        <v>0</v>
      </c>
      <c r="K196" s="25">
        <v>2143000</v>
      </c>
      <c r="L196" s="25">
        <v>1434512</v>
      </c>
      <c r="M196" s="25">
        <v>978488</v>
      </c>
      <c r="N196" s="25">
        <v>3414000</v>
      </c>
      <c r="O196" s="25">
        <v>8671000</v>
      </c>
      <c r="P196" s="24">
        <v>0</v>
      </c>
      <c r="Q196" s="50"/>
    </row>
    <row r="197" spans="1:17" s="9" customFormat="1" ht="45.75" customHeight="1">
      <c r="A197" s="47"/>
      <c r="B197" s="47"/>
      <c r="C197" s="47"/>
      <c r="D197" s="51"/>
      <c r="E197" s="26" t="s">
        <v>20</v>
      </c>
      <c r="F197" s="23"/>
      <c r="G197" s="25">
        <f>G196-G195</f>
        <v>0</v>
      </c>
      <c r="H197" s="25">
        <f t="shared" ref="H197:P197" si="60">H196-H195</f>
        <v>0</v>
      </c>
      <c r="I197" s="25">
        <f t="shared" si="60"/>
        <v>211828</v>
      </c>
      <c r="J197" s="25">
        <f t="shared" si="60"/>
        <v>-211828</v>
      </c>
      <c r="K197" s="25">
        <f t="shared" si="60"/>
        <v>-703000</v>
      </c>
      <c r="L197" s="25">
        <f t="shared" si="60"/>
        <v>586199</v>
      </c>
      <c r="M197" s="25">
        <f t="shared" si="60"/>
        <v>-1019199</v>
      </c>
      <c r="N197" s="25">
        <f t="shared" si="60"/>
        <v>0</v>
      </c>
      <c r="O197" s="25">
        <f t="shared" si="60"/>
        <v>703000</v>
      </c>
      <c r="P197" s="25">
        <f t="shared" si="60"/>
        <v>0</v>
      </c>
      <c r="Q197" s="50"/>
    </row>
    <row r="198" spans="1:17" s="9" customFormat="1" ht="45.75" customHeight="1">
      <c r="A198" s="47" t="s">
        <v>260</v>
      </c>
      <c r="B198" s="47" t="s">
        <v>377</v>
      </c>
      <c r="C198" s="47" t="s">
        <v>307</v>
      </c>
      <c r="D198" s="51" t="s">
        <v>288</v>
      </c>
      <c r="E198" s="26" t="s">
        <v>18</v>
      </c>
      <c r="F198" s="35" t="s">
        <v>308</v>
      </c>
      <c r="G198" s="25">
        <v>1146000</v>
      </c>
      <c r="H198" s="25">
        <v>0</v>
      </c>
      <c r="I198" s="25">
        <v>0</v>
      </c>
      <c r="J198" s="25">
        <v>0</v>
      </c>
      <c r="K198" s="25">
        <v>428000</v>
      </c>
      <c r="L198" s="25">
        <v>229504</v>
      </c>
      <c r="M198" s="25">
        <v>198496</v>
      </c>
      <c r="N198" s="25">
        <v>216000</v>
      </c>
      <c r="O198" s="25">
        <v>502000</v>
      </c>
      <c r="P198" s="25">
        <v>0</v>
      </c>
      <c r="Q198" s="50" t="s">
        <v>59</v>
      </c>
    </row>
    <row r="199" spans="1:17" s="9" customFormat="1" ht="45.75" customHeight="1">
      <c r="A199" s="47"/>
      <c r="B199" s="47"/>
      <c r="C199" s="47"/>
      <c r="D199" s="51"/>
      <c r="E199" s="26" t="s">
        <v>19</v>
      </c>
      <c r="F199" s="35" t="s">
        <v>308</v>
      </c>
      <c r="G199" s="25">
        <f>SUM(H199+K199+N199+O199+P199)</f>
        <v>1146000</v>
      </c>
      <c r="H199" s="25">
        <v>0</v>
      </c>
      <c r="I199" s="25">
        <v>0</v>
      </c>
      <c r="J199" s="25">
        <v>0</v>
      </c>
      <c r="K199" s="25">
        <v>429000</v>
      </c>
      <c r="L199" s="25">
        <v>298474</v>
      </c>
      <c r="M199" s="25">
        <v>130526</v>
      </c>
      <c r="N199" s="25">
        <v>216000</v>
      </c>
      <c r="O199" s="25">
        <v>501000</v>
      </c>
      <c r="P199" s="24"/>
      <c r="Q199" s="50"/>
    </row>
    <row r="200" spans="1:17" s="9" customFormat="1" ht="45.75" customHeight="1">
      <c r="A200" s="47"/>
      <c r="B200" s="47"/>
      <c r="C200" s="47"/>
      <c r="D200" s="51"/>
      <c r="E200" s="26" t="s">
        <v>20</v>
      </c>
      <c r="F200" s="23"/>
      <c r="G200" s="25">
        <f>G199-G198</f>
        <v>0</v>
      </c>
      <c r="H200" s="25">
        <f t="shared" ref="H200:P200" si="61">H199-H198</f>
        <v>0</v>
      </c>
      <c r="I200" s="25">
        <f t="shared" si="61"/>
        <v>0</v>
      </c>
      <c r="J200" s="25">
        <f t="shared" si="61"/>
        <v>0</v>
      </c>
      <c r="K200" s="25">
        <f t="shared" si="61"/>
        <v>1000</v>
      </c>
      <c r="L200" s="25">
        <f t="shared" si="61"/>
        <v>68970</v>
      </c>
      <c r="M200" s="25">
        <f t="shared" si="61"/>
        <v>-67970</v>
      </c>
      <c r="N200" s="25">
        <f t="shared" si="61"/>
        <v>0</v>
      </c>
      <c r="O200" s="25">
        <f t="shared" si="61"/>
        <v>-1000</v>
      </c>
      <c r="P200" s="25">
        <f t="shared" si="61"/>
        <v>0</v>
      </c>
      <c r="Q200" s="50"/>
    </row>
    <row r="201" spans="1:17" s="9" customFormat="1" ht="45.75" customHeight="1">
      <c r="A201" s="47" t="s">
        <v>260</v>
      </c>
      <c r="B201" s="47" t="s">
        <v>377</v>
      </c>
      <c r="C201" s="47" t="s">
        <v>309</v>
      </c>
      <c r="D201" s="51" t="s">
        <v>288</v>
      </c>
      <c r="E201" s="26" t="s">
        <v>18</v>
      </c>
      <c r="F201" s="35" t="s">
        <v>310</v>
      </c>
      <c r="G201" s="25">
        <v>2733000</v>
      </c>
      <c r="H201" s="25">
        <v>0</v>
      </c>
      <c r="I201" s="25">
        <v>0</v>
      </c>
      <c r="J201" s="25">
        <v>0</v>
      </c>
      <c r="K201" s="25">
        <v>714000</v>
      </c>
      <c r="L201" s="25">
        <v>200447</v>
      </c>
      <c r="M201" s="25">
        <v>513553</v>
      </c>
      <c r="N201" s="25">
        <v>1049000</v>
      </c>
      <c r="O201" s="25">
        <v>970000</v>
      </c>
      <c r="P201" s="25">
        <v>0</v>
      </c>
      <c r="Q201" s="50" t="s">
        <v>311</v>
      </c>
    </row>
    <row r="202" spans="1:17" s="9" customFormat="1" ht="45.75" customHeight="1">
      <c r="A202" s="47"/>
      <c r="B202" s="47"/>
      <c r="C202" s="47"/>
      <c r="D202" s="51"/>
      <c r="E202" s="26" t="s">
        <v>19</v>
      </c>
      <c r="F202" s="35" t="s">
        <v>310</v>
      </c>
      <c r="G202" s="25">
        <f>SUM(H202+K202+N202+O202+P202)</f>
        <v>2733000</v>
      </c>
      <c r="H202" s="25">
        <v>0</v>
      </c>
      <c r="I202" s="25">
        <v>0</v>
      </c>
      <c r="J202" s="25">
        <v>0</v>
      </c>
      <c r="K202" s="25">
        <v>714000</v>
      </c>
      <c r="L202" s="25">
        <v>305187</v>
      </c>
      <c r="M202" s="25">
        <v>408813</v>
      </c>
      <c r="N202" s="25">
        <v>1049000</v>
      </c>
      <c r="O202" s="25">
        <v>970000</v>
      </c>
      <c r="P202" s="24">
        <v>0</v>
      </c>
      <c r="Q202" s="50"/>
    </row>
    <row r="203" spans="1:17" s="9" customFormat="1" ht="45.75" customHeight="1">
      <c r="A203" s="47"/>
      <c r="B203" s="47"/>
      <c r="C203" s="47"/>
      <c r="D203" s="51"/>
      <c r="E203" s="26" t="s">
        <v>20</v>
      </c>
      <c r="F203" s="23"/>
      <c r="G203" s="25">
        <f>G202-G201</f>
        <v>0</v>
      </c>
      <c r="H203" s="25">
        <f t="shared" ref="H203:P203" si="62">H202-H201</f>
        <v>0</v>
      </c>
      <c r="I203" s="25">
        <f t="shared" si="62"/>
        <v>0</v>
      </c>
      <c r="J203" s="25">
        <f t="shared" si="62"/>
        <v>0</v>
      </c>
      <c r="K203" s="25">
        <f t="shared" si="62"/>
        <v>0</v>
      </c>
      <c r="L203" s="25">
        <f t="shared" si="62"/>
        <v>104740</v>
      </c>
      <c r="M203" s="25">
        <f t="shared" si="62"/>
        <v>-104740</v>
      </c>
      <c r="N203" s="25">
        <f t="shared" si="62"/>
        <v>0</v>
      </c>
      <c r="O203" s="25">
        <f t="shared" si="62"/>
        <v>0</v>
      </c>
      <c r="P203" s="25">
        <f t="shared" si="62"/>
        <v>0</v>
      </c>
      <c r="Q203" s="50"/>
    </row>
    <row r="204" spans="1:17" s="9" customFormat="1" ht="45.75" customHeight="1">
      <c r="A204" s="47" t="s">
        <v>260</v>
      </c>
      <c r="B204" s="47" t="s">
        <v>377</v>
      </c>
      <c r="C204" s="47" t="s">
        <v>312</v>
      </c>
      <c r="D204" s="51" t="s">
        <v>288</v>
      </c>
      <c r="E204" s="26" t="s">
        <v>18</v>
      </c>
      <c r="F204" s="35" t="s">
        <v>313</v>
      </c>
      <c r="G204" s="25">
        <v>1846000</v>
      </c>
      <c r="H204" s="25">
        <v>143000</v>
      </c>
      <c r="I204" s="25">
        <v>2500</v>
      </c>
      <c r="J204" s="25">
        <v>140500</v>
      </c>
      <c r="K204" s="25">
        <v>682000</v>
      </c>
      <c r="L204" s="25">
        <v>56996</v>
      </c>
      <c r="M204" s="25">
        <v>625004</v>
      </c>
      <c r="N204" s="25">
        <v>1021000</v>
      </c>
      <c r="O204" s="25">
        <v>0</v>
      </c>
      <c r="P204" s="25">
        <v>0</v>
      </c>
      <c r="Q204" s="50" t="s">
        <v>314</v>
      </c>
    </row>
    <row r="205" spans="1:17" s="9" customFormat="1" ht="45.75" customHeight="1">
      <c r="A205" s="47"/>
      <c r="B205" s="47"/>
      <c r="C205" s="47"/>
      <c r="D205" s="51"/>
      <c r="E205" s="26" t="s">
        <v>19</v>
      </c>
      <c r="F205" s="35" t="s">
        <v>313</v>
      </c>
      <c r="G205" s="25">
        <f>SUM(H205+K205+N205+O205+P205)</f>
        <v>2264000</v>
      </c>
      <c r="H205" s="25">
        <v>218000</v>
      </c>
      <c r="I205" s="25">
        <v>218000</v>
      </c>
      <c r="J205" s="25">
        <v>0</v>
      </c>
      <c r="K205" s="25">
        <v>499622</v>
      </c>
      <c r="L205" s="25">
        <v>67821</v>
      </c>
      <c r="M205" s="25">
        <v>431801</v>
      </c>
      <c r="N205" s="25">
        <v>1021000</v>
      </c>
      <c r="O205" s="25">
        <v>525378</v>
      </c>
      <c r="P205" s="24">
        <v>0</v>
      </c>
      <c r="Q205" s="50"/>
    </row>
    <row r="206" spans="1:17" s="9" customFormat="1" ht="45.75" customHeight="1">
      <c r="A206" s="47"/>
      <c r="B206" s="47"/>
      <c r="C206" s="47"/>
      <c r="D206" s="51"/>
      <c r="E206" s="26" t="s">
        <v>20</v>
      </c>
      <c r="F206" s="23"/>
      <c r="G206" s="25">
        <f>G205-G204</f>
        <v>418000</v>
      </c>
      <c r="H206" s="25">
        <f t="shared" ref="H206:P206" si="63">H205-H204</f>
        <v>75000</v>
      </c>
      <c r="I206" s="25">
        <f t="shared" si="63"/>
        <v>215500</v>
      </c>
      <c r="J206" s="25">
        <f t="shared" si="63"/>
        <v>-140500</v>
      </c>
      <c r="K206" s="25">
        <f t="shared" si="63"/>
        <v>-182378</v>
      </c>
      <c r="L206" s="25">
        <f t="shared" si="63"/>
        <v>10825</v>
      </c>
      <c r="M206" s="25">
        <f t="shared" si="63"/>
        <v>-193203</v>
      </c>
      <c r="N206" s="25">
        <f t="shared" si="63"/>
        <v>0</v>
      </c>
      <c r="O206" s="25">
        <f t="shared" si="63"/>
        <v>525378</v>
      </c>
      <c r="P206" s="25">
        <f t="shared" si="63"/>
        <v>0</v>
      </c>
      <c r="Q206" s="50"/>
    </row>
    <row r="207" spans="1:17" s="9" customFormat="1" ht="45.75" customHeight="1">
      <c r="A207" s="47" t="s">
        <v>260</v>
      </c>
      <c r="B207" s="47" t="s">
        <v>378</v>
      </c>
      <c r="C207" s="47" t="s">
        <v>315</v>
      </c>
      <c r="D207" s="51" t="s">
        <v>288</v>
      </c>
      <c r="E207" s="26" t="s">
        <v>18</v>
      </c>
      <c r="F207" s="35" t="s">
        <v>316</v>
      </c>
      <c r="G207" s="24">
        <v>17811000</v>
      </c>
      <c r="H207" s="24">
        <v>625000</v>
      </c>
      <c r="I207" s="24">
        <v>254391</v>
      </c>
      <c r="J207" s="24">
        <v>370609</v>
      </c>
      <c r="K207" s="24">
        <v>8247500</v>
      </c>
      <c r="L207" s="24">
        <v>101593</v>
      </c>
      <c r="M207" s="24">
        <v>8145907</v>
      </c>
      <c r="N207" s="24">
        <v>3338750</v>
      </c>
      <c r="O207" s="24">
        <v>5599750</v>
      </c>
      <c r="P207" s="24">
        <v>0</v>
      </c>
      <c r="Q207" s="50" t="s">
        <v>317</v>
      </c>
    </row>
    <row r="208" spans="1:17" s="9" customFormat="1" ht="45.75" customHeight="1">
      <c r="A208" s="47"/>
      <c r="B208" s="47"/>
      <c r="C208" s="47"/>
      <c r="D208" s="51"/>
      <c r="E208" s="26" t="s">
        <v>19</v>
      </c>
      <c r="F208" s="35" t="s">
        <v>318</v>
      </c>
      <c r="G208" s="24">
        <v>17811000</v>
      </c>
      <c r="H208" s="24">
        <v>625000</v>
      </c>
      <c r="I208" s="24">
        <v>262658</v>
      </c>
      <c r="J208" s="24">
        <v>362342</v>
      </c>
      <c r="K208" s="24">
        <v>8247500</v>
      </c>
      <c r="L208" s="24">
        <v>101593</v>
      </c>
      <c r="M208" s="24">
        <v>8145907</v>
      </c>
      <c r="N208" s="24">
        <v>3338750</v>
      </c>
      <c r="O208" s="24">
        <v>5599750</v>
      </c>
      <c r="P208" s="24">
        <v>0</v>
      </c>
      <c r="Q208" s="50"/>
    </row>
    <row r="209" spans="1:17" s="9" customFormat="1" ht="45.75" customHeight="1">
      <c r="A209" s="47"/>
      <c r="B209" s="47"/>
      <c r="C209" s="47"/>
      <c r="D209" s="51"/>
      <c r="E209" s="26" t="s">
        <v>20</v>
      </c>
      <c r="F209" s="23"/>
      <c r="G209" s="24">
        <f>G208-G207</f>
        <v>0</v>
      </c>
      <c r="H209" s="24">
        <f t="shared" ref="H209:P209" si="64">H208-H207</f>
        <v>0</v>
      </c>
      <c r="I209" s="24">
        <f t="shared" si="64"/>
        <v>8267</v>
      </c>
      <c r="J209" s="24">
        <f t="shared" si="64"/>
        <v>-8267</v>
      </c>
      <c r="K209" s="24">
        <f t="shared" si="64"/>
        <v>0</v>
      </c>
      <c r="L209" s="24">
        <f t="shared" si="64"/>
        <v>0</v>
      </c>
      <c r="M209" s="24">
        <f t="shared" si="64"/>
        <v>0</v>
      </c>
      <c r="N209" s="24">
        <f t="shared" si="64"/>
        <v>0</v>
      </c>
      <c r="O209" s="24">
        <f t="shared" si="64"/>
        <v>0</v>
      </c>
      <c r="P209" s="24">
        <f t="shared" si="64"/>
        <v>0</v>
      </c>
      <c r="Q209" s="50"/>
    </row>
    <row r="210" spans="1:17" s="9" customFormat="1" ht="45.75" customHeight="1">
      <c r="A210" s="47" t="s">
        <v>260</v>
      </c>
      <c r="B210" s="47" t="s">
        <v>377</v>
      </c>
      <c r="C210" s="45" t="s">
        <v>319</v>
      </c>
      <c r="D210" s="51" t="s">
        <v>288</v>
      </c>
      <c r="E210" s="26" t="s">
        <v>18</v>
      </c>
      <c r="F210" s="23" t="s">
        <v>320</v>
      </c>
      <c r="G210" s="25">
        <v>19728750</v>
      </c>
      <c r="H210" s="25">
        <v>7748750</v>
      </c>
      <c r="I210" s="25">
        <v>7748750</v>
      </c>
      <c r="J210" s="25">
        <v>0</v>
      </c>
      <c r="K210" s="25">
        <v>11980000</v>
      </c>
      <c r="L210" s="25">
        <v>6560891</v>
      </c>
      <c r="M210" s="25">
        <v>5419109</v>
      </c>
      <c r="N210" s="25">
        <v>0</v>
      </c>
      <c r="O210" s="25">
        <v>0</v>
      </c>
      <c r="P210" s="25">
        <v>0</v>
      </c>
      <c r="Q210" s="52" t="s">
        <v>321</v>
      </c>
    </row>
    <row r="211" spans="1:17" s="9" customFormat="1" ht="45.75" customHeight="1">
      <c r="A211" s="47"/>
      <c r="B211" s="47"/>
      <c r="C211" s="45"/>
      <c r="D211" s="51"/>
      <c r="E211" s="26" t="s">
        <v>19</v>
      </c>
      <c r="F211" s="23" t="s">
        <v>320</v>
      </c>
      <c r="G211" s="25">
        <v>19728750</v>
      </c>
      <c r="H211" s="25">
        <v>7748750</v>
      </c>
      <c r="I211" s="25">
        <v>7748750</v>
      </c>
      <c r="J211" s="25">
        <v>0</v>
      </c>
      <c r="K211" s="25">
        <v>11980000</v>
      </c>
      <c r="L211" s="25">
        <v>8110977</v>
      </c>
      <c r="M211" s="25">
        <v>3869023</v>
      </c>
      <c r="N211" s="25">
        <v>0</v>
      </c>
      <c r="O211" s="25">
        <v>0</v>
      </c>
      <c r="P211" s="25">
        <v>0</v>
      </c>
      <c r="Q211" s="52"/>
    </row>
    <row r="212" spans="1:17" s="9" customFormat="1" ht="45.75" customHeight="1">
      <c r="A212" s="47"/>
      <c r="B212" s="47"/>
      <c r="C212" s="45"/>
      <c r="D212" s="51"/>
      <c r="E212" s="26" t="s">
        <v>20</v>
      </c>
      <c r="F212" s="23"/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1550086</v>
      </c>
      <c r="M212" s="24">
        <f>SUM(M211-M210)</f>
        <v>-1550086</v>
      </c>
      <c r="N212" s="25">
        <v>0</v>
      </c>
      <c r="O212" s="25">
        <v>0</v>
      </c>
      <c r="P212" s="25">
        <v>0</v>
      </c>
      <c r="Q212" s="52"/>
    </row>
    <row r="213" spans="1:17" s="9" customFormat="1" ht="45.75" customHeight="1">
      <c r="A213" s="45" t="s">
        <v>56</v>
      </c>
      <c r="B213" s="45" t="s">
        <v>57</v>
      </c>
      <c r="C213" s="45" t="s">
        <v>322</v>
      </c>
      <c r="D213" s="51" t="s">
        <v>288</v>
      </c>
      <c r="E213" s="26" t="s">
        <v>18</v>
      </c>
      <c r="F213" s="23" t="s">
        <v>323</v>
      </c>
      <c r="G213" s="25">
        <v>12375000</v>
      </c>
      <c r="H213" s="25">
        <v>5497427</v>
      </c>
      <c r="I213" s="25">
        <v>5497427</v>
      </c>
      <c r="J213" s="25">
        <v>0</v>
      </c>
      <c r="K213" s="25">
        <v>6877573</v>
      </c>
      <c r="L213" s="25">
        <v>2924159</v>
      </c>
      <c r="M213" s="25">
        <v>3953414</v>
      </c>
      <c r="N213" s="25">
        <v>0</v>
      </c>
      <c r="O213" s="25">
        <v>0</v>
      </c>
      <c r="P213" s="25">
        <v>0</v>
      </c>
      <c r="Q213" s="52" t="s">
        <v>324</v>
      </c>
    </row>
    <row r="214" spans="1:17" s="9" customFormat="1" ht="45.75" customHeight="1">
      <c r="A214" s="45"/>
      <c r="B214" s="46"/>
      <c r="C214" s="45"/>
      <c r="D214" s="51"/>
      <c r="E214" s="26" t="s">
        <v>19</v>
      </c>
      <c r="F214" s="23" t="s">
        <v>323</v>
      </c>
      <c r="G214" s="25">
        <v>12375000</v>
      </c>
      <c r="H214" s="25">
        <v>5497427</v>
      </c>
      <c r="I214" s="25">
        <v>5497427</v>
      </c>
      <c r="J214" s="25">
        <v>0</v>
      </c>
      <c r="K214" s="25">
        <v>6877573</v>
      </c>
      <c r="L214" s="25">
        <v>3116732</v>
      </c>
      <c r="M214" s="25">
        <v>3760841</v>
      </c>
      <c r="N214" s="25">
        <v>0</v>
      </c>
      <c r="O214" s="25">
        <v>0</v>
      </c>
      <c r="P214" s="25">
        <v>0</v>
      </c>
      <c r="Q214" s="52"/>
    </row>
    <row r="215" spans="1:17" s="9" customFormat="1" ht="45.75" customHeight="1">
      <c r="A215" s="45"/>
      <c r="B215" s="46"/>
      <c r="C215" s="45"/>
      <c r="D215" s="51"/>
      <c r="E215" s="26" t="s">
        <v>20</v>
      </c>
      <c r="F215" s="23"/>
      <c r="G215" s="25">
        <v>0</v>
      </c>
      <c r="H215" s="25">
        <f t="shared" ref="H215:M215" si="65">SUM(H214-H213)</f>
        <v>0</v>
      </c>
      <c r="I215" s="25">
        <f t="shared" si="65"/>
        <v>0</v>
      </c>
      <c r="J215" s="25">
        <f t="shared" si="65"/>
        <v>0</v>
      </c>
      <c r="K215" s="25">
        <f t="shared" si="65"/>
        <v>0</v>
      </c>
      <c r="L215" s="25">
        <f t="shared" si="65"/>
        <v>192573</v>
      </c>
      <c r="M215" s="25">
        <f t="shared" si="65"/>
        <v>-192573</v>
      </c>
      <c r="N215" s="25">
        <v>0</v>
      </c>
      <c r="O215" s="25">
        <v>0</v>
      </c>
      <c r="P215" s="25">
        <v>0</v>
      </c>
      <c r="Q215" s="52"/>
    </row>
    <row r="216" spans="1:17" s="9" customFormat="1" ht="45.75" customHeight="1">
      <c r="A216" s="45" t="s">
        <v>380</v>
      </c>
      <c r="B216" s="45" t="s">
        <v>379</v>
      </c>
      <c r="C216" s="45" t="s">
        <v>325</v>
      </c>
      <c r="D216" s="51" t="s">
        <v>326</v>
      </c>
      <c r="E216" s="26" t="s">
        <v>18</v>
      </c>
      <c r="F216" s="23" t="s">
        <v>61</v>
      </c>
      <c r="G216" s="24">
        <v>6600000</v>
      </c>
      <c r="H216" s="25">
        <v>2807000</v>
      </c>
      <c r="I216" s="25">
        <v>2709000</v>
      </c>
      <c r="J216" s="24">
        <v>98000</v>
      </c>
      <c r="K216" s="25">
        <v>1193000</v>
      </c>
      <c r="L216" s="25">
        <v>160000</v>
      </c>
      <c r="M216" s="24">
        <v>1033000</v>
      </c>
      <c r="N216" s="25">
        <v>2600000</v>
      </c>
      <c r="O216" s="24">
        <v>0</v>
      </c>
      <c r="P216" s="24">
        <v>0</v>
      </c>
      <c r="Q216" s="50" t="s">
        <v>327</v>
      </c>
    </row>
    <row r="217" spans="1:17" s="9" customFormat="1" ht="45.75" customHeight="1">
      <c r="A217" s="46"/>
      <c r="B217" s="46"/>
      <c r="C217" s="46"/>
      <c r="D217" s="51"/>
      <c r="E217" s="26" t="s">
        <v>19</v>
      </c>
      <c r="F217" s="23" t="s">
        <v>328</v>
      </c>
      <c r="G217" s="32">
        <v>8349720</v>
      </c>
      <c r="H217" s="36">
        <v>2807000</v>
      </c>
      <c r="I217" s="36">
        <v>2807000</v>
      </c>
      <c r="J217" s="32">
        <v>0</v>
      </c>
      <c r="K217" s="36">
        <v>1193000</v>
      </c>
      <c r="L217" s="36">
        <v>267258</v>
      </c>
      <c r="M217" s="32">
        <f>K217-L217</f>
        <v>925742</v>
      </c>
      <c r="N217" s="36">
        <v>2749720</v>
      </c>
      <c r="O217" s="32">
        <v>1600000</v>
      </c>
      <c r="P217" s="32">
        <v>0</v>
      </c>
      <c r="Q217" s="50"/>
    </row>
    <row r="218" spans="1:17" s="9" customFormat="1" ht="45.75" customHeight="1">
      <c r="A218" s="46"/>
      <c r="B218" s="46"/>
      <c r="C218" s="46"/>
      <c r="D218" s="51"/>
      <c r="E218" s="26" t="s">
        <v>20</v>
      </c>
      <c r="F218" s="23"/>
      <c r="G218" s="24">
        <f>G217-G216</f>
        <v>1749720</v>
      </c>
      <c r="H218" s="24">
        <f t="shared" ref="H218:P218" si="66">H217-H216</f>
        <v>0</v>
      </c>
      <c r="I218" s="24">
        <f t="shared" si="66"/>
        <v>98000</v>
      </c>
      <c r="J218" s="24">
        <f t="shared" si="66"/>
        <v>-98000</v>
      </c>
      <c r="K218" s="24">
        <f t="shared" si="66"/>
        <v>0</v>
      </c>
      <c r="L218" s="24">
        <f t="shared" si="66"/>
        <v>107258</v>
      </c>
      <c r="M218" s="24">
        <f t="shared" si="66"/>
        <v>-107258</v>
      </c>
      <c r="N218" s="24">
        <f t="shared" si="66"/>
        <v>149720</v>
      </c>
      <c r="O218" s="24">
        <f t="shared" si="66"/>
        <v>1600000</v>
      </c>
      <c r="P218" s="24">
        <f t="shared" si="66"/>
        <v>0</v>
      </c>
      <c r="Q218" s="50"/>
    </row>
    <row r="219" spans="1:17" s="9" customFormat="1" ht="45.75" customHeight="1">
      <c r="A219" s="45" t="s">
        <v>380</v>
      </c>
      <c r="B219" s="45" t="s">
        <v>379</v>
      </c>
      <c r="C219" s="45" t="s">
        <v>329</v>
      </c>
      <c r="D219" s="51" t="s">
        <v>326</v>
      </c>
      <c r="E219" s="26" t="s">
        <v>18</v>
      </c>
      <c r="F219" s="23" t="s">
        <v>62</v>
      </c>
      <c r="G219" s="24">
        <v>494000</v>
      </c>
      <c r="H219" s="24">
        <v>0</v>
      </c>
      <c r="I219" s="24">
        <v>0</v>
      </c>
      <c r="J219" s="24">
        <v>0</v>
      </c>
      <c r="K219" s="24">
        <v>494000</v>
      </c>
      <c r="L219" s="24">
        <v>0</v>
      </c>
      <c r="M219" s="24">
        <v>494000</v>
      </c>
      <c r="N219" s="24">
        <v>0</v>
      </c>
      <c r="O219" s="24">
        <v>0</v>
      </c>
      <c r="P219" s="24">
        <v>0</v>
      </c>
      <c r="Q219" s="50" t="s">
        <v>330</v>
      </c>
    </row>
    <row r="220" spans="1:17" s="9" customFormat="1" ht="45.75" customHeight="1">
      <c r="A220" s="46"/>
      <c r="B220" s="46"/>
      <c r="C220" s="45"/>
      <c r="D220" s="51"/>
      <c r="E220" s="26" t="s">
        <v>19</v>
      </c>
      <c r="F220" s="23" t="s">
        <v>331</v>
      </c>
      <c r="G220" s="24">
        <v>529371</v>
      </c>
      <c r="H220" s="24">
        <v>0</v>
      </c>
      <c r="I220" s="24">
        <v>0</v>
      </c>
      <c r="J220" s="24">
        <v>0</v>
      </c>
      <c r="K220" s="24">
        <v>529371</v>
      </c>
      <c r="L220" s="24">
        <v>0</v>
      </c>
      <c r="M220" s="24">
        <v>529371</v>
      </c>
      <c r="N220" s="24">
        <v>0</v>
      </c>
      <c r="O220" s="24">
        <v>0</v>
      </c>
      <c r="P220" s="24">
        <v>0</v>
      </c>
      <c r="Q220" s="50"/>
    </row>
    <row r="221" spans="1:17" s="9" customFormat="1" ht="45.75" customHeight="1">
      <c r="A221" s="46"/>
      <c r="B221" s="46"/>
      <c r="C221" s="45"/>
      <c r="D221" s="51"/>
      <c r="E221" s="26" t="s">
        <v>20</v>
      </c>
      <c r="F221" s="23"/>
      <c r="G221" s="24">
        <f>G220-G219</f>
        <v>35371</v>
      </c>
      <c r="H221" s="24">
        <f t="shared" ref="H221:P221" si="67">H220-H219</f>
        <v>0</v>
      </c>
      <c r="I221" s="24">
        <f t="shared" si="67"/>
        <v>0</v>
      </c>
      <c r="J221" s="24">
        <f t="shared" si="67"/>
        <v>0</v>
      </c>
      <c r="K221" s="24">
        <f t="shared" si="67"/>
        <v>35371</v>
      </c>
      <c r="L221" s="24">
        <f t="shared" si="67"/>
        <v>0</v>
      </c>
      <c r="M221" s="24">
        <f t="shared" si="67"/>
        <v>35371</v>
      </c>
      <c r="N221" s="24">
        <f t="shared" si="67"/>
        <v>0</v>
      </c>
      <c r="O221" s="24">
        <f t="shared" si="67"/>
        <v>0</v>
      </c>
      <c r="P221" s="24">
        <f t="shared" si="67"/>
        <v>0</v>
      </c>
      <c r="Q221" s="50"/>
    </row>
    <row r="222" spans="1:17" s="9" customFormat="1" ht="45.75" customHeight="1">
      <c r="A222" s="45" t="s">
        <v>380</v>
      </c>
      <c r="B222" s="45" t="s">
        <v>379</v>
      </c>
      <c r="C222" s="45" t="s">
        <v>332</v>
      </c>
      <c r="D222" s="51" t="s">
        <v>326</v>
      </c>
      <c r="E222" s="26" t="s">
        <v>18</v>
      </c>
      <c r="F222" s="23" t="s">
        <v>63</v>
      </c>
      <c r="G222" s="24">
        <v>3087000</v>
      </c>
      <c r="H222" s="24">
        <v>0</v>
      </c>
      <c r="I222" s="24">
        <v>0</v>
      </c>
      <c r="J222" s="24">
        <v>0</v>
      </c>
      <c r="K222" s="24">
        <v>3087000</v>
      </c>
      <c r="L222" s="24">
        <v>0</v>
      </c>
      <c r="M222" s="24">
        <v>3087000</v>
      </c>
      <c r="N222" s="24">
        <v>0</v>
      </c>
      <c r="O222" s="24">
        <v>0</v>
      </c>
      <c r="P222" s="24">
        <v>0</v>
      </c>
      <c r="Q222" s="50" t="s">
        <v>330</v>
      </c>
    </row>
    <row r="223" spans="1:17" s="9" customFormat="1" ht="45.75" customHeight="1">
      <c r="A223" s="46"/>
      <c r="B223" s="46"/>
      <c r="C223" s="45"/>
      <c r="D223" s="51"/>
      <c r="E223" s="26" t="s">
        <v>19</v>
      </c>
      <c r="F223" s="23" t="s">
        <v>333</v>
      </c>
      <c r="G223" s="24">
        <v>3244747</v>
      </c>
      <c r="H223" s="24">
        <v>0</v>
      </c>
      <c r="I223" s="24">
        <v>0</v>
      </c>
      <c r="J223" s="24">
        <v>0</v>
      </c>
      <c r="K223" s="24">
        <v>3244747</v>
      </c>
      <c r="L223" s="24">
        <v>0</v>
      </c>
      <c r="M223" s="24">
        <v>3244747</v>
      </c>
      <c r="N223" s="24">
        <v>0</v>
      </c>
      <c r="O223" s="24">
        <v>0</v>
      </c>
      <c r="P223" s="24">
        <v>0</v>
      </c>
      <c r="Q223" s="50"/>
    </row>
    <row r="224" spans="1:17" s="9" customFormat="1" ht="45.75" customHeight="1">
      <c r="A224" s="46"/>
      <c r="B224" s="46"/>
      <c r="C224" s="45"/>
      <c r="D224" s="51"/>
      <c r="E224" s="26" t="s">
        <v>20</v>
      </c>
      <c r="F224" s="23"/>
      <c r="G224" s="24">
        <f>G223-G222</f>
        <v>157747</v>
      </c>
      <c r="H224" s="24">
        <f t="shared" ref="H224:P224" si="68">H223-H222</f>
        <v>0</v>
      </c>
      <c r="I224" s="24">
        <f t="shared" si="68"/>
        <v>0</v>
      </c>
      <c r="J224" s="24">
        <f t="shared" si="68"/>
        <v>0</v>
      </c>
      <c r="K224" s="24">
        <f t="shared" si="68"/>
        <v>157747</v>
      </c>
      <c r="L224" s="24">
        <f t="shared" si="68"/>
        <v>0</v>
      </c>
      <c r="M224" s="24">
        <f t="shared" si="68"/>
        <v>157747</v>
      </c>
      <c r="N224" s="24">
        <f t="shared" si="68"/>
        <v>0</v>
      </c>
      <c r="O224" s="24">
        <f t="shared" si="68"/>
        <v>0</v>
      </c>
      <c r="P224" s="24">
        <f t="shared" si="68"/>
        <v>0</v>
      </c>
      <c r="Q224" s="50"/>
    </row>
    <row r="225" spans="1:17" s="9" customFormat="1" ht="45.75" customHeight="1">
      <c r="A225" s="45" t="s">
        <v>380</v>
      </c>
      <c r="B225" s="45" t="s">
        <v>379</v>
      </c>
      <c r="C225" s="45" t="s">
        <v>334</v>
      </c>
      <c r="D225" s="51" t="s">
        <v>326</v>
      </c>
      <c r="E225" s="26" t="s">
        <v>18</v>
      </c>
      <c r="F225" s="23" t="s">
        <v>64</v>
      </c>
      <c r="G225" s="24">
        <v>1476000</v>
      </c>
      <c r="H225" s="24">
        <v>0</v>
      </c>
      <c r="I225" s="24">
        <v>0</v>
      </c>
      <c r="J225" s="24">
        <v>0</v>
      </c>
      <c r="K225" s="24">
        <v>1476000</v>
      </c>
      <c r="L225" s="24">
        <v>0</v>
      </c>
      <c r="M225" s="24">
        <v>1476000</v>
      </c>
      <c r="N225" s="24">
        <v>0</v>
      </c>
      <c r="O225" s="24">
        <v>0</v>
      </c>
      <c r="P225" s="24">
        <v>0</v>
      </c>
      <c r="Q225" s="50" t="s">
        <v>335</v>
      </c>
    </row>
    <row r="226" spans="1:17" s="9" customFormat="1" ht="45.75" customHeight="1">
      <c r="A226" s="46"/>
      <c r="B226" s="46"/>
      <c r="C226" s="45"/>
      <c r="D226" s="51"/>
      <c r="E226" s="26" t="s">
        <v>19</v>
      </c>
      <c r="F226" s="23" t="s">
        <v>336</v>
      </c>
      <c r="G226" s="24">
        <v>1556886</v>
      </c>
      <c r="H226" s="24">
        <v>0</v>
      </c>
      <c r="I226" s="24">
        <v>0</v>
      </c>
      <c r="J226" s="24">
        <v>0</v>
      </c>
      <c r="K226" s="24">
        <v>1556886</v>
      </c>
      <c r="L226" s="24">
        <v>0</v>
      </c>
      <c r="M226" s="24">
        <v>1556886</v>
      </c>
      <c r="N226" s="24">
        <v>0</v>
      </c>
      <c r="O226" s="24">
        <v>0</v>
      </c>
      <c r="P226" s="24">
        <v>0</v>
      </c>
      <c r="Q226" s="50"/>
    </row>
    <row r="227" spans="1:17" s="9" customFormat="1" ht="45.75" customHeight="1">
      <c r="A227" s="46"/>
      <c r="B227" s="46"/>
      <c r="C227" s="45"/>
      <c r="D227" s="51"/>
      <c r="E227" s="26" t="s">
        <v>20</v>
      </c>
      <c r="F227" s="23"/>
      <c r="G227" s="24">
        <f>G226-G225</f>
        <v>80886</v>
      </c>
      <c r="H227" s="24">
        <f t="shared" ref="H227:P227" si="69">H226-H225</f>
        <v>0</v>
      </c>
      <c r="I227" s="24">
        <f t="shared" si="69"/>
        <v>0</v>
      </c>
      <c r="J227" s="24">
        <f t="shared" si="69"/>
        <v>0</v>
      </c>
      <c r="K227" s="24">
        <f t="shared" si="69"/>
        <v>80886</v>
      </c>
      <c r="L227" s="24">
        <f t="shared" si="69"/>
        <v>0</v>
      </c>
      <c r="M227" s="24">
        <f t="shared" si="69"/>
        <v>80886</v>
      </c>
      <c r="N227" s="24">
        <f t="shared" si="69"/>
        <v>0</v>
      </c>
      <c r="O227" s="24">
        <f t="shared" si="69"/>
        <v>0</v>
      </c>
      <c r="P227" s="24">
        <f t="shared" si="69"/>
        <v>0</v>
      </c>
      <c r="Q227" s="50"/>
    </row>
    <row r="228" spans="1:17" s="9" customFormat="1" ht="45.75" customHeight="1">
      <c r="A228" s="45" t="s">
        <v>380</v>
      </c>
      <c r="B228" s="45" t="s">
        <v>379</v>
      </c>
      <c r="C228" s="45" t="s">
        <v>337</v>
      </c>
      <c r="D228" s="51" t="s">
        <v>326</v>
      </c>
      <c r="E228" s="26" t="s">
        <v>18</v>
      </c>
      <c r="F228" s="23" t="s">
        <v>65</v>
      </c>
      <c r="G228" s="24">
        <v>5012000</v>
      </c>
      <c r="H228" s="24">
        <v>0</v>
      </c>
      <c r="I228" s="24">
        <v>0</v>
      </c>
      <c r="J228" s="24">
        <v>0</v>
      </c>
      <c r="K228" s="24">
        <v>5012000</v>
      </c>
      <c r="L228" s="24">
        <v>0</v>
      </c>
      <c r="M228" s="24">
        <v>5012000</v>
      </c>
      <c r="N228" s="24">
        <v>0</v>
      </c>
      <c r="O228" s="24">
        <v>0</v>
      </c>
      <c r="P228" s="24">
        <v>0</v>
      </c>
      <c r="Q228" s="50" t="s">
        <v>335</v>
      </c>
    </row>
    <row r="229" spans="1:17" s="9" customFormat="1" ht="45.75" customHeight="1">
      <c r="A229" s="46"/>
      <c r="B229" s="46"/>
      <c r="C229" s="45"/>
      <c r="D229" s="51"/>
      <c r="E229" s="26" t="s">
        <v>19</v>
      </c>
      <c r="F229" s="23" t="s">
        <v>338</v>
      </c>
      <c r="G229" s="24">
        <v>5260596</v>
      </c>
      <c r="H229" s="24">
        <v>0</v>
      </c>
      <c r="I229" s="24">
        <v>0</v>
      </c>
      <c r="J229" s="24">
        <v>0</v>
      </c>
      <c r="K229" s="24">
        <v>5260596</v>
      </c>
      <c r="L229" s="24">
        <v>0</v>
      </c>
      <c r="M229" s="24">
        <v>5260596</v>
      </c>
      <c r="N229" s="24">
        <v>0</v>
      </c>
      <c r="O229" s="24">
        <v>0</v>
      </c>
      <c r="P229" s="24">
        <v>0</v>
      </c>
      <c r="Q229" s="50"/>
    </row>
    <row r="230" spans="1:17" s="9" customFormat="1" ht="45.75" customHeight="1">
      <c r="A230" s="46"/>
      <c r="B230" s="46"/>
      <c r="C230" s="45"/>
      <c r="D230" s="51"/>
      <c r="E230" s="26" t="s">
        <v>20</v>
      </c>
      <c r="F230" s="23"/>
      <c r="G230" s="24">
        <f>G229-G228</f>
        <v>248596</v>
      </c>
      <c r="H230" s="24">
        <f t="shared" ref="H230:P230" si="70">H229-H228</f>
        <v>0</v>
      </c>
      <c r="I230" s="24">
        <f t="shared" si="70"/>
        <v>0</v>
      </c>
      <c r="J230" s="24">
        <f t="shared" si="70"/>
        <v>0</v>
      </c>
      <c r="K230" s="24">
        <f t="shared" si="70"/>
        <v>248596</v>
      </c>
      <c r="L230" s="24">
        <f t="shared" si="70"/>
        <v>0</v>
      </c>
      <c r="M230" s="24">
        <f t="shared" si="70"/>
        <v>248596</v>
      </c>
      <c r="N230" s="24">
        <f t="shared" si="70"/>
        <v>0</v>
      </c>
      <c r="O230" s="24">
        <f t="shared" si="70"/>
        <v>0</v>
      </c>
      <c r="P230" s="24">
        <f t="shared" si="70"/>
        <v>0</v>
      </c>
      <c r="Q230" s="50"/>
    </row>
    <row r="231" spans="1:17" s="9" customFormat="1" ht="45.75" customHeight="1">
      <c r="A231" s="47" t="s">
        <v>381</v>
      </c>
      <c r="B231" s="47" t="s">
        <v>27</v>
      </c>
      <c r="C231" s="47" t="s">
        <v>339</v>
      </c>
      <c r="D231" s="51" t="s">
        <v>340</v>
      </c>
      <c r="E231" s="22" t="s">
        <v>18</v>
      </c>
      <c r="F231" s="23" t="s">
        <v>341</v>
      </c>
      <c r="G231" s="25">
        <v>16519000</v>
      </c>
      <c r="H231" s="25">
        <v>1250000</v>
      </c>
      <c r="I231" s="25">
        <v>602697</v>
      </c>
      <c r="J231" s="25">
        <v>647303</v>
      </c>
      <c r="K231" s="25">
        <v>7000000</v>
      </c>
      <c r="L231" s="25">
        <v>2436395</v>
      </c>
      <c r="M231" s="25">
        <v>4563605</v>
      </c>
      <c r="N231" s="25">
        <v>8269000</v>
      </c>
      <c r="O231" s="25">
        <v>0</v>
      </c>
      <c r="P231" s="25">
        <v>0</v>
      </c>
      <c r="Q231" s="50" t="s">
        <v>358</v>
      </c>
    </row>
    <row r="232" spans="1:17" s="9" customFormat="1" ht="45.75" customHeight="1">
      <c r="A232" s="48"/>
      <c r="B232" s="48"/>
      <c r="C232" s="48"/>
      <c r="D232" s="51"/>
      <c r="E232" s="22" t="s">
        <v>19</v>
      </c>
      <c r="F232" s="23" t="s">
        <v>341</v>
      </c>
      <c r="G232" s="24">
        <v>16519000</v>
      </c>
      <c r="H232" s="24">
        <v>1250000</v>
      </c>
      <c r="I232" s="24">
        <v>1250000</v>
      </c>
      <c r="J232" s="24">
        <v>0</v>
      </c>
      <c r="K232" s="24">
        <v>7000000</v>
      </c>
      <c r="L232" s="24">
        <v>3102137</v>
      </c>
      <c r="M232" s="24">
        <v>3897863</v>
      </c>
      <c r="N232" s="24">
        <v>8269000</v>
      </c>
      <c r="O232" s="25">
        <v>0</v>
      </c>
      <c r="P232" s="25">
        <v>0</v>
      </c>
      <c r="Q232" s="50"/>
    </row>
    <row r="233" spans="1:17" s="9" customFormat="1" ht="45.75" customHeight="1">
      <c r="A233" s="48"/>
      <c r="B233" s="48"/>
      <c r="C233" s="48"/>
      <c r="D233" s="51"/>
      <c r="E233" s="22" t="s">
        <v>20</v>
      </c>
      <c r="F233" s="23"/>
      <c r="G233" s="25">
        <f>G232-G231</f>
        <v>0</v>
      </c>
      <c r="H233" s="25">
        <f t="shared" ref="H233:P233" si="71">H232-H231</f>
        <v>0</v>
      </c>
      <c r="I233" s="25">
        <f t="shared" si="71"/>
        <v>647303</v>
      </c>
      <c r="J233" s="25">
        <f t="shared" si="71"/>
        <v>-647303</v>
      </c>
      <c r="K233" s="25">
        <f t="shared" si="71"/>
        <v>0</v>
      </c>
      <c r="L233" s="25">
        <f t="shared" si="71"/>
        <v>665742</v>
      </c>
      <c r="M233" s="25">
        <f t="shared" si="71"/>
        <v>-665742</v>
      </c>
      <c r="N233" s="25">
        <f t="shared" si="71"/>
        <v>0</v>
      </c>
      <c r="O233" s="25">
        <f t="shared" si="71"/>
        <v>0</v>
      </c>
      <c r="P233" s="25">
        <f t="shared" si="71"/>
        <v>0</v>
      </c>
      <c r="Q233" s="50"/>
    </row>
    <row r="234" spans="1:17" s="9" customFormat="1" ht="45.75" customHeight="1">
      <c r="A234" s="45" t="s">
        <v>382</v>
      </c>
      <c r="B234" s="45" t="s">
        <v>52</v>
      </c>
      <c r="C234" s="45" t="s">
        <v>342</v>
      </c>
      <c r="D234" s="49" t="s">
        <v>343</v>
      </c>
      <c r="E234" s="26" t="s">
        <v>18</v>
      </c>
      <c r="F234" s="23" t="s">
        <v>344</v>
      </c>
      <c r="G234" s="25">
        <v>2250000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1400000</v>
      </c>
      <c r="O234" s="25">
        <v>850000</v>
      </c>
      <c r="P234" s="25">
        <v>0</v>
      </c>
      <c r="Q234" s="50" t="s">
        <v>345</v>
      </c>
    </row>
    <row r="235" spans="1:17" s="9" customFormat="1" ht="45.75" customHeight="1">
      <c r="A235" s="46"/>
      <c r="B235" s="46"/>
      <c r="C235" s="46"/>
      <c r="D235" s="49"/>
      <c r="E235" s="26" t="s">
        <v>19</v>
      </c>
      <c r="F235" s="23" t="s">
        <v>346</v>
      </c>
      <c r="G235" s="24">
        <f>SUM(H235,K235,N235,O235,P235)</f>
        <v>2250000</v>
      </c>
      <c r="H235" s="24">
        <v>0</v>
      </c>
      <c r="I235" s="24">
        <v>0</v>
      </c>
      <c r="J235" s="24">
        <f>H235-I235</f>
        <v>0</v>
      </c>
      <c r="K235" s="24">
        <v>0</v>
      </c>
      <c r="L235" s="24">
        <v>0</v>
      </c>
      <c r="M235" s="24">
        <f>K235-L235</f>
        <v>0</v>
      </c>
      <c r="N235" s="24">
        <v>2250000</v>
      </c>
      <c r="O235" s="24">
        <v>0</v>
      </c>
      <c r="P235" s="24">
        <v>0</v>
      </c>
      <c r="Q235" s="50"/>
    </row>
    <row r="236" spans="1:17" s="9" customFormat="1" ht="45.75" customHeight="1">
      <c r="A236" s="46"/>
      <c r="B236" s="46"/>
      <c r="C236" s="46"/>
      <c r="D236" s="49"/>
      <c r="E236" s="26" t="s">
        <v>20</v>
      </c>
      <c r="F236" s="23"/>
      <c r="G236" s="25">
        <f>G235-G234</f>
        <v>0</v>
      </c>
      <c r="H236" s="25">
        <f t="shared" ref="H236:P236" si="72">H235-H234</f>
        <v>0</v>
      </c>
      <c r="I236" s="25">
        <f t="shared" si="72"/>
        <v>0</v>
      </c>
      <c r="J236" s="25">
        <f t="shared" si="72"/>
        <v>0</v>
      </c>
      <c r="K236" s="25">
        <f t="shared" si="72"/>
        <v>0</v>
      </c>
      <c r="L236" s="25">
        <f t="shared" si="72"/>
        <v>0</v>
      </c>
      <c r="M236" s="25">
        <f t="shared" si="72"/>
        <v>0</v>
      </c>
      <c r="N236" s="25">
        <f t="shared" si="72"/>
        <v>850000</v>
      </c>
      <c r="O236" s="25">
        <f t="shared" si="72"/>
        <v>-850000</v>
      </c>
      <c r="P236" s="25">
        <f t="shared" si="72"/>
        <v>0</v>
      </c>
      <c r="Q236" s="50"/>
    </row>
    <row r="237" spans="1:17" s="9" customFormat="1" ht="45.75" customHeight="1">
      <c r="A237" s="45" t="s">
        <v>382</v>
      </c>
      <c r="B237" s="45" t="s">
        <v>52</v>
      </c>
      <c r="C237" s="45" t="s">
        <v>347</v>
      </c>
      <c r="D237" s="49" t="s">
        <v>343</v>
      </c>
      <c r="E237" s="26" t="s">
        <v>18</v>
      </c>
      <c r="F237" s="23" t="s">
        <v>348</v>
      </c>
      <c r="G237" s="25">
        <v>2180000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1000000</v>
      </c>
      <c r="O237" s="25">
        <v>1180000</v>
      </c>
      <c r="P237" s="25">
        <v>0</v>
      </c>
      <c r="Q237" s="50" t="s">
        <v>345</v>
      </c>
    </row>
    <row r="238" spans="1:17" s="9" customFormat="1" ht="45.75" customHeight="1">
      <c r="A238" s="46"/>
      <c r="B238" s="46"/>
      <c r="C238" s="46"/>
      <c r="D238" s="49"/>
      <c r="E238" s="26" t="s">
        <v>19</v>
      </c>
      <c r="F238" s="23" t="s">
        <v>349</v>
      </c>
      <c r="G238" s="24">
        <f>SUM(H238,K238,N238,O238,P238)</f>
        <v>2180000</v>
      </c>
      <c r="H238" s="24">
        <v>0</v>
      </c>
      <c r="I238" s="24">
        <v>0</v>
      </c>
      <c r="J238" s="24">
        <f>H238-I238</f>
        <v>0</v>
      </c>
      <c r="K238" s="24">
        <v>0</v>
      </c>
      <c r="L238" s="24">
        <v>0</v>
      </c>
      <c r="M238" s="24">
        <f>K238-L238</f>
        <v>0</v>
      </c>
      <c r="N238" s="24">
        <v>2180000</v>
      </c>
      <c r="O238" s="24">
        <v>0</v>
      </c>
      <c r="P238" s="24"/>
      <c r="Q238" s="50"/>
    </row>
    <row r="239" spans="1:17" s="9" customFormat="1" ht="45.75" customHeight="1">
      <c r="A239" s="46"/>
      <c r="B239" s="46"/>
      <c r="C239" s="46"/>
      <c r="D239" s="49"/>
      <c r="E239" s="26" t="s">
        <v>20</v>
      </c>
      <c r="F239" s="23"/>
      <c r="G239" s="25">
        <f>G238-G237</f>
        <v>0</v>
      </c>
      <c r="H239" s="25">
        <f t="shared" ref="H239:P239" si="73">H238-H237</f>
        <v>0</v>
      </c>
      <c r="I239" s="25">
        <f t="shared" si="73"/>
        <v>0</v>
      </c>
      <c r="J239" s="25">
        <f t="shared" si="73"/>
        <v>0</v>
      </c>
      <c r="K239" s="25">
        <f t="shared" si="73"/>
        <v>0</v>
      </c>
      <c r="L239" s="25">
        <f t="shared" si="73"/>
        <v>0</v>
      </c>
      <c r="M239" s="25">
        <f t="shared" si="73"/>
        <v>0</v>
      </c>
      <c r="N239" s="25">
        <f t="shared" si="73"/>
        <v>1180000</v>
      </c>
      <c r="O239" s="25">
        <f t="shared" si="73"/>
        <v>-1180000</v>
      </c>
      <c r="P239" s="25">
        <f t="shared" si="73"/>
        <v>0</v>
      </c>
      <c r="Q239" s="50"/>
    </row>
    <row r="240" spans="1:17" s="9" customFormat="1" ht="45.75" customHeight="1">
      <c r="A240" s="45" t="s">
        <v>382</v>
      </c>
      <c r="B240" s="45" t="s">
        <v>52</v>
      </c>
      <c r="C240" s="47" t="s">
        <v>350</v>
      </c>
      <c r="D240" s="49" t="s">
        <v>351</v>
      </c>
      <c r="E240" s="26" t="s">
        <v>18</v>
      </c>
      <c r="F240" s="27" t="s">
        <v>352</v>
      </c>
      <c r="G240" s="25">
        <v>1990000</v>
      </c>
      <c r="H240" s="25">
        <v>560000</v>
      </c>
      <c r="I240" s="25">
        <v>138375</v>
      </c>
      <c r="J240" s="25">
        <v>421625</v>
      </c>
      <c r="K240" s="25">
        <v>790000</v>
      </c>
      <c r="L240" s="25">
        <v>221774</v>
      </c>
      <c r="M240" s="25">
        <v>568226</v>
      </c>
      <c r="N240" s="25">
        <v>640000</v>
      </c>
      <c r="O240" s="25">
        <v>0</v>
      </c>
      <c r="P240" s="25">
        <v>0</v>
      </c>
      <c r="Q240" s="50" t="s">
        <v>353</v>
      </c>
    </row>
    <row r="241" spans="1:17" s="9" customFormat="1" ht="45.75" customHeight="1">
      <c r="A241" s="46"/>
      <c r="B241" s="46"/>
      <c r="C241" s="48"/>
      <c r="D241" s="49"/>
      <c r="E241" s="26" t="s">
        <v>19</v>
      </c>
      <c r="F241" s="23" t="s">
        <v>383</v>
      </c>
      <c r="G241" s="24">
        <f>SUM(H241,K241,N241,O241,P241)</f>
        <v>2001232</v>
      </c>
      <c r="H241" s="24">
        <v>563600</v>
      </c>
      <c r="I241" s="24">
        <v>138375</v>
      </c>
      <c r="J241" s="24">
        <f>H241-I241</f>
        <v>425225</v>
      </c>
      <c r="K241" s="24">
        <v>793600</v>
      </c>
      <c r="L241" s="24">
        <v>221774</v>
      </c>
      <c r="M241" s="24">
        <f>K241-L241</f>
        <v>571826</v>
      </c>
      <c r="N241" s="24">
        <v>644032</v>
      </c>
      <c r="O241" s="24">
        <v>0</v>
      </c>
      <c r="P241" s="24">
        <v>0</v>
      </c>
      <c r="Q241" s="50"/>
    </row>
    <row r="242" spans="1:17" s="9" customFormat="1" ht="45.75" customHeight="1">
      <c r="A242" s="46"/>
      <c r="B242" s="46"/>
      <c r="C242" s="48"/>
      <c r="D242" s="49"/>
      <c r="E242" s="26" t="s">
        <v>20</v>
      </c>
      <c r="F242" s="23"/>
      <c r="G242" s="24">
        <f>SUM(H242,K242,N242,O242,P242)</f>
        <v>11232</v>
      </c>
      <c r="H242" s="25">
        <f t="shared" ref="H242:P242" si="74">H241-H240</f>
        <v>3600</v>
      </c>
      <c r="I242" s="25">
        <f t="shared" si="74"/>
        <v>0</v>
      </c>
      <c r="J242" s="25">
        <f t="shared" si="74"/>
        <v>3600</v>
      </c>
      <c r="K242" s="25">
        <f t="shared" si="74"/>
        <v>3600</v>
      </c>
      <c r="L242" s="25">
        <f t="shared" si="74"/>
        <v>0</v>
      </c>
      <c r="M242" s="25">
        <f t="shared" si="74"/>
        <v>3600</v>
      </c>
      <c r="N242" s="25">
        <f t="shared" si="74"/>
        <v>4032</v>
      </c>
      <c r="O242" s="25">
        <f t="shared" si="74"/>
        <v>0</v>
      </c>
      <c r="P242" s="25">
        <f t="shared" si="74"/>
        <v>0</v>
      </c>
      <c r="Q242" s="50"/>
    </row>
  </sheetData>
  <autoFilter ref="A5:R242">
    <filterColumn colId="0" showButton="0"/>
    <filterColumn colId="1" showButton="0"/>
  </autoFilter>
  <mergeCells count="404">
    <mergeCell ref="A2:Q2"/>
    <mergeCell ref="A4:C5"/>
    <mergeCell ref="D4:D5"/>
    <mergeCell ref="E4:E5"/>
    <mergeCell ref="F4:F5"/>
    <mergeCell ref="G4:G5"/>
    <mergeCell ref="H4:J4"/>
    <mergeCell ref="K4:M4"/>
    <mergeCell ref="N4:N5"/>
    <mergeCell ref="O4:O5"/>
    <mergeCell ref="P4:P5"/>
    <mergeCell ref="Q4:Q5"/>
    <mergeCell ref="A6:C8"/>
    <mergeCell ref="D6:D8"/>
    <mergeCell ref="F6:F8"/>
    <mergeCell ref="A9:A11"/>
    <mergeCell ref="B9:B11"/>
    <mergeCell ref="C9:C11"/>
    <mergeCell ref="D9:D11"/>
    <mergeCell ref="A12:A14"/>
    <mergeCell ref="B12:B14"/>
    <mergeCell ref="C12:C14"/>
    <mergeCell ref="D12:D14"/>
    <mergeCell ref="Q12:Q14"/>
    <mergeCell ref="A15:A17"/>
    <mergeCell ref="B15:B17"/>
    <mergeCell ref="C15:C17"/>
    <mergeCell ref="D15:D17"/>
    <mergeCell ref="Q15:Q17"/>
    <mergeCell ref="A18:A20"/>
    <mergeCell ref="B18:B20"/>
    <mergeCell ref="C18:C20"/>
    <mergeCell ref="D18:D20"/>
    <mergeCell ref="Q18:Q20"/>
    <mergeCell ref="A21:A23"/>
    <mergeCell ref="B21:B23"/>
    <mergeCell ref="C21:C23"/>
    <mergeCell ref="D21:D23"/>
    <mergeCell ref="Q21:Q23"/>
    <mergeCell ref="A24:A26"/>
    <mergeCell ref="B24:B26"/>
    <mergeCell ref="C24:C26"/>
    <mergeCell ref="D24:D26"/>
    <mergeCell ref="Q24:Q26"/>
    <mergeCell ref="A27:A29"/>
    <mergeCell ref="B27:B29"/>
    <mergeCell ref="C27:C29"/>
    <mergeCell ref="D27:D29"/>
    <mergeCell ref="Q27:Q29"/>
    <mergeCell ref="A30:A32"/>
    <mergeCell ref="B30:B32"/>
    <mergeCell ref="C30:C32"/>
    <mergeCell ref="D30:D32"/>
    <mergeCell ref="Q30:Q32"/>
    <mergeCell ref="A33:A35"/>
    <mergeCell ref="B33:B35"/>
    <mergeCell ref="C33:C35"/>
    <mergeCell ref="D33:D35"/>
    <mergeCell ref="Q33:Q35"/>
    <mergeCell ref="A36:A38"/>
    <mergeCell ref="B36:B38"/>
    <mergeCell ref="C36:C38"/>
    <mergeCell ref="D36:D38"/>
    <mergeCell ref="Q36:Q38"/>
    <mergeCell ref="A39:A41"/>
    <mergeCell ref="B39:B41"/>
    <mergeCell ref="C39:C41"/>
    <mergeCell ref="D39:D41"/>
    <mergeCell ref="Q39:Q41"/>
    <mergeCell ref="A42:A44"/>
    <mergeCell ref="B42:B44"/>
    <mergeCell ref="C42:C44"/>
    <mergeCell ref="D42:D44"/>
    <mergeCell ref="Q42:Q44"/>
    <mergeCell ref="A45:A47"/>
    <mergeCell ref="B45:B47"/>
    <mergeCell ref="C45:C47"/>
    <mergeCell ref="D45:D47"/>
    <mergeCell ref="Q45:Q47"/>
    <mergeCell ref="A48:A50"/>
    <mergeCell ref="B48:B50"/>
    <mergeCell ref="C48:C50"/>
    <mergeCell ref="D48:D50"/>
    <mergeCell ref="Q48:Q50"/>
    <mergeCell ref="A51:A53"/>
    <mergeCell ref="B51:B53"/>
    <mergeCell ref="C51:C53"/>
    <mergeCell ref="D51:D53"/>
    <mergeCell ref="Q51:Q53"/>
    <mergeCell ref="A54:A56"/>
    <mergeCell ref="B54:B56"/>
    <mergeCell ref="C54:C56"/>
    <mergeCell ref="D54:D56"/>
    <mergeCell ref="Q54:Q56"/>
    <mergeCell ref="A57:A59"/>
    <mergeCell ref="B57:B59"/>
    <mergeCell ref="C57:C59"/>
    <mergeCell ref="D57:D59"/>
    <mergeCell ref="Q57:Q59"/>
    <mergeCell ref="A60:A62"/>
    <mergeCell ref="B60:B62"/>
    <mergeCell ref="C60:C62"/>
    <mergeCell ref="D60:D62"/>
    <mergeCell ref="Q60:Q62"/>
    <mergeCell ref="A63:A65"/>
    <mergeCell ref="B63:B65"/>
    <mergeCell ref="C63:C65"/>
    <mergeCell ref="D63:D65"/>
    <mergeCell ref="Q63:Q65"/>
    <mergeCell ref="A66:A68"/>
    <mergeCell ref="B66:B68"/>
    <mergeCell ref="C66:C68"/>
    <mergeCell ref="D66:D68"/>
    <mergeCell ref="Q66:Q68"/>
    <mergeCell ref="A69:A71"/>
    <mergeCell ref="B69:B71"/>
    <mergeCell ref="C69:C71"/>
    <mergeCell ref="D69:D71"/>
    <mergeCell ref="Q69:Q71"/>
    <mergeCell ref="A72:A74"/>
    <mergeCell ref="B72:B74"/>
    <mergeCell ref="C72:C74"/>
    <mergeCell ref="D72:D74"/>
    <mergeCell ref="Q72:Q74"/>
    <mergeCell ref="A75:A77"/>
    <mergeCell ref="B75:B77"/>
    <mergeCell ref="C75:C77"/>
    <mergeCell ref="D75:D77"/>
    <mergeCell ref="Q75:Q77"/>
    <mergeCell ref="A78:A80"/>
    <mergeCell ref="B78:B80"/>
    <mergeCell ref="C78:C80"/>
    <mergeCell ref="D78:D80"/>
    <mergeCell ref="Q78:Q80"/>
    <mergeCell ref="A81:A83"/>
    <mergeCell ref="B81:B83"/>
    <mergeCell ref="C81:C83"/>
    <mergeCell ref="D81:D83"/>
    <mergeCell ref="Q81:Q83"/>
    <mergeCell ref="A84:A86"/>
    <mergeCell ref="B84:B86"/>
    <mergeCell ref="C84:C86"/>
    <mergeCell ref="D84:D86"/>
    <mergeCell ref="Q84:Q86"/>
    <mergeCell ref="A87:A89"/>
    <mergeCell ref="B87:B89"/>
    <mergeCell ref="C87:C89"/>
    <mergeCell ref="D87:D89"/>
    <mergeCell ref="Q87:Q89"/>
    <mergeCell ref="A93:A95"/>
    <mergeCell ref="B93:B95"/>
    <mergeCell ref="C93:C95"/>
    <mergeCell ref="D93:D95"/>
    <mergeCell ref="Q93:Q95"/>
    <mergeCell ref="A90:A92"/>
    <mergeCell ref="B90:B92"/>
    <mergeCell ref="C90:C92"/>
    <mergeCell ref="D90:D92"/>
    <mergeCell ref="Q90:Q92"/>
    <mergeCell ref="A96:A98"/>
    <mergeCell ref="B96:B98"/>
    <mergeCell ref="C96:C98"/>
    <mergeCell ref="D96:D98"/>
    <mergeCell ref="Q96:Q98"/>
    <mergeCell ref="A99:A101"/>
    <mergeCell ref="B99:B101"/>
    <mergeCell ref="C99:C101"/>
    <mergeCell ref="D99:D101"/>
    <mergeCell ref="Q99:Q101"/>
    <mergeCell ref="A102:A104"/>
    <mergeCell ref="B102:B104"/>
    <mergeCell ref="C102:C104"/>
    <mergeCell ref="D102:D104"/>
    <mergeCell ref="Q102:Q104"/>
    <mergeCell ref="A105:A107"/>
    <mergeCell ref="B105:B107"/>
    <mergeCell ref="C105:C107"/>
    <mergeCell ref="D105:D107"/>
    <mergeCell ref="Q105:Q107"/>
    <mergeCell ref="A108:A110"/>
    <mergeCell ref="B108:B110"/>
    <mergeCell ref="C108:C110"/>
    <mergeCell ref="D108:D110"/>
    <mergeCell ref="Q108:Q110"/>
    <mergeCell ref="A111:A113"/>
    <mergeCell ref="B111:B113"/>
    <mergeCell ref="C111:C113"/>
    <mergeCell ref="D111:D113"/>
    <mergeCell ref="Q111:Q113"/>
    <mergeCell ref="A114:A116"/>
    <mergeCell ref="B114:B116"/>
    <mergeCell ref="C114:C116"/>
    <mergeCell ref="D114:D116"/>
    <mergeCell ref="Q114:Q116"/>
    <mergeCell ref="A117:A119"/>
    <mergeCell ref="B117:B119"/>
    <mergeCell ref="C117:C119"/>
    <mergeCell ref="D117:D119"/>
    <mergeCell ref="Q117:Q119"/>
    <mergeCell ref="A120:A122"/>
    <mergeCell ref="B120:B122"/>
    <mergeCell ref="C120:C122"/>
    <mergeCell ref="D120:D122"/>
    <mergeCell ref="Q120:Q122"/>
    <mergeCell ref="A123:A125"/>
    <mergeCell ref="B123:B125"/>
    <mergeCell ref="C123:C125"/>
    <mergeCell ref="D123:D125"/>
    <mergeCell ref="Q123:Q125"/>
    <mergeCell ref="A126:A128"/>
    <mergeCell ref="B126:B128"/>
    <mergeCell ref="C126:C128"/>
    <mergeCell ref="D126:D128"/>
    <mergeCell ref="Q126:Q128"/>
    <mergeCell ref="A129:A131"/>
    <mergeCell ref="B129:B131"/>
    <mergeCell ref="C129:C131"/>
    <mergeCell ref="D129:D131"/>
    <mergeCell ref="Q129:Q131"/>
    <mergeCell ref="A132:A134"/>
    <mergeCell ref="B132:B134"/>
    <mergeCell ref="C132:C134"/>
    <mergeCell ref="D132:D134"/>
    <mergeCell ref="Q132:Q134"/>
    <mergeCell ref="A135:A137"/>
    <mergeCell ref="B135:B137"/>
    <mergeCell ref="C135:C137"/>
    <mergeCell ref="D135:D137"/>
    <mergeCell ref="Q135:Q137"/>
    <mergeCell ref="A138:A140"/>
    <mergeCell ref="B138:B140"/>
    <mergeCell ref="C138:C140"/>
    <mergeCell ref="D138:D140"/>
    <mergeCell ref="Q138:Q140"/>
    <mergeCell ref="A141:A143"/>
    <mergeCell ref="B141:B143"/>
    <mergeCell ref="C141:C143"/>
    <mergeCell ref="D141:D143"/>
    <mergeCell ref="Q141:Q143"/>
    <mergeCell ref="A144:A146"/>
    <mergeCell ref="B144:B146"/>
    <mergeCell ref="C144:C146"/>
    <mergeCell ref="D144:D146"/>
    <mergeCell ref="Q144:Q146"/>
    <mergeCell ref="A147:A149"/>
    <mergeCell ref="B147:B149"/>
    <mergeCell ref="C147:C149"/>
    <mergeCell ref="D147:D149"/>
    <mergeCell ref="Q147:Q149"/>
    <mergeCell ref="A150:A152"/>
    <mergeCell ref="B150:B152"/>
    <mergeCell ref="C150:C152"/>
    <mergeCell ref="D150:D152"/>
    <mergeCell ref="Q150:Q152"/>
    <mergeCell ref="A153:A155"/>
    <mergeCell ref="B153:B155"/>
    <mergeCell ref="C153:C155"/>
    <mergeCell ref="D153:D155"/>
    <mergeCell ref="Q153:Q155"/>
    <mergeCell ref="A156:A158"/>
    <mergeCell ref="B156:B158"/>
    <mergeCell ref="C156:C158"/>
    <mergeCell ref="D156:D158"/>
    <mergeCell ref="Q156:Q158"/>
    <mergeCell ref="A159:A161"/>
    <mergeCell ref="B159:B161"/>
    <mergeCell ref="C159:C161"/>
    <mergeCell ref="D159:D161"/>
    <mergeCell ref="Q159:Q161"/>
    <mergeCell ref="A162:A164"/>
    <mergeCell ref="B162:B164"/>
    <mergeCell ref="C162:C164"/>
    <mergeCell ref="D162:D164"/>
    <mergeCell ref="Q162:Q164"/>
    <mergeCell ref="A165:A167"/>
    <mergeCell ref="B165:B167"/>
    <mergeCell ref="C165:C167"/>
    <mergeCell ref="D165:D167"/>
    <mergeCell ref="Q165:Q167"/>
    <mergeCell ref="A168:A170"/>
    <mergeCell ref="B168:B170"/>
    <mergeCell ref="C168:C170"/>
    <mergeCell ref="D168:D170"/>
    <mergeCell ref="Q168:Q170"/>
    <mergeCell ref="A171:A173"/>
    <mergeCell ref="B171:B173"/>
    <mergeCell ref="C171:C173"/>
    <mergeCell ref="D171:D173"/>
    <mergeCell ref="Q171:Q173"/>
    <mergeCell ref="A174:A176"/>
    <mergeCell ref="B174:B176"/>
    <mergeCell ref="C174:C176"/>
    <mergeCell ref="D174:D176"/>
    <mergeCell ref="Q174:Q176"/>
    <mergeCell ref="A177:A179"/>
    <mergeCell ref="B177:B179"/>
    <mergeCell ref="C177:C179"/>
    <mergeCell ref="D177:D179"/>
    <mergeCell ref="Q177:Q179"/>
    <mergeCell ref="A180:A182"/>
    <mergeCell ref="B180:B182"/>
    <mergeCell ref="C180:C182"/>
    <mergeCell ref="D180:D182"/>
    <mergeCell ref="Q180:Q182"/>
    <mergeCell ref="A183:A185"/>
    <mergeCell ref="B183:B185"/>
    <mergeCell ref="C183:C185"/>
    <mergeCell ref="D183:D185"/>
    <mergeCell ref="Q183:Q185"/>
    <mergeCell ref="A186:A188"/>
    <mergeCell ref="B186:B188"/>
    <mergeCell ref="C186:C188"/>
    <mergeCell ref="D186:D188"/>
    <mergeCell ref="Q186:Q188"/>
    <mergeCell ref="A189:A191"/>
    <mergeCell ref="B189:B191"/>
    <mergeCell ref="C189:C191"/>
    <mergeCell ref="D189:D191"/>
    <mergeCell ref="Q189:Q191"/>
    <mergeCell ref="A192:A194"/>
    <mergeCell ref="B192:B194"/>
    <mergeCell ref="C192:C194"/>
    <mergeCell ref="D192:D194"/>
    <mergeCell ref="Q192:Q194"/>
    <mergeCell ref="A195:A197"/>
    <mergeCell ref="B195:B197"/>
    <mergeCell ref="C195:C197"/>
    <mergeCell ref="D195:D197"/>
    <mergeCell ref="Q195:Q197"/>
    <mergeCell ref="A198:A200"/>
    <mergeCell ref="B198:B200"/>
    <mergeCell ref="C198:C200"/>
    <mergeCell ref="D198:D200"/>
    <mergeCell ref="Q198:Q200"/>
    <mergeCell ref="A201:A203"/>
    <mergeCell ref="B201:B203"/>
    <mergeCell ref="C201:C203"/>
    <mergeCell ref="D201:D203"/>
    <mergeCell ref="Q201:Q203"/>
    <mergeCell ref="A204:A206"/>
    <mergeCell ref="B204:B206"/>
    <mergeCell ref="C204:C206"/>
    <mergeCell ref="D204:D206"/>
    <mergeCell ref="Q204:Q206"/>
    <mergeCell ref="A207:A209"/>
    <mergeCell ref="B207:B209"/>
    <mergeCell ref="C207:C209"/>
    <mergeCell ref="D207:D209"/>
    <mergeCell ref="Q207:Q209"/>
    <mergeCell ref="A210:A212"/>
    <mergeCell ref="B210:B212"/>
    <mergeCell ref="C210:C212"/>
    <mergeCell ref="D210:D212"/>
    <mergeCell ref="Q210:Q212"/>
    <mergeCell ref="A213:A215"/>
    <mergeCell ref="B213:B215"/>
    <mergeCell ref="C213:C215"/>
    <mergeCell ref="D213:D215"/>
    <mergeCell ref="Q213:Q215"/>
    <mergeCell ref="A216:A218"/>
    <mergeCell ref="B216:B218"/>
    <mergeCell ref="C216:C218"/>
    <mergeCell ref="D216:D218"/>
    <mergeCell ref="Q216:Q218"/>
    <mergeCell ref="A219:A221"/>
    <mergeCell ref="B219:B221"/>
    <mergeCell ref="C219:C221"/>
    <mergeCell ref="D219:D221"/>
    <mergeCell ref="Q219:Q221"/>
    <mergeCell ref="A222:A224"/>
    <mergeCell ref="B222:B224"/>
    <mergeCell ref="C222:C224"/>
    <mergeCell ref="D222:D224"/>
    <mergeCell ref="Q222:Q224"/>
    <mergeCell ref="A225:A227"/>
    <mergeCell ref="B225:B227"/>
    <mergeCell ref="C225:C227"/>
    <mergeCell ref="D225:D227"/>
    <mergeCell ref="Q225:Q227"/>
    <mergeCell ref="A228:A230"/>
    <mergeCell ref="B228:B230"/>
    <mergeCell ref="C228:C230"/>
    <mergeCell ref="D228:D230"/>
    <mergeCell ref="Q228:Q230"/>
    <mergeCell ref="A231:A233"/>
    <mergeCell ref="B231:B233"/>
    <mergeCell ref="C231:C233"/>
    <mergeCell ref="D231:D233"/>
    <mergeCell ref="Q231:Q233"/>
    <mergeCell ref="A240:A242"/>
    <mergeCell ref="B240:B242"/>
    <mergeCell ref="C240:C242"/>
    <mergeCell ref="D240:D242"/>
    <mergeCell ref="Q240:Q242"/>
    <mergeCell ref="A234:A236"/>
    <mergeCell ref="B234:B236"/>
    <mergeCell ref="C234:C236"/>
    <mergeCell ref="D234:D236"/>
    <mergeCell ref="Q234:Q236"/>
    <mergeCell ref="A237:A239"/>
    <mergeCell ref="B237:B239"/>
    <mergeCell ref="C237:C239"/>
    <mergeCell ref="D237:D239"/>
    <mergeCell ref="Q237:Q239"/>
  </mergeCells>
  <phoneticPr fontId="5" type="noConversion"/>
  <pageMargins left="0.19685039370078741" right="0" top="0.31496062992125984" bottom="0.23622047244094491" header="0.31496062992125984" footer="0.19685039370078741"/>
  <pageSetup paperSize="9" scale="69" firstPageNumber="4294967295" pageOrder="overThenDown" orientation="landscape" r:id="rId1"/>
  <headerFooter alignWithMargins="0">
    <oddHeader>&amp;L&amp;C&amp;R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2015년도 1회추경예산(최종)</vt:lpstr>
      <vt:lpstr>'2015년도 1회추경예산(최종)'!Print_Area</vt:lpstr>
      <vt:lpstr>'2015년도 1회추경예산(최종)'!Print_Titles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cjcity</dc:creator>
  <cp:lastModifiedBy>cjcity</cp:lastModifiedBy>
  <cp:lastPrinted>2015-05-01T13:32:32Z</cp:lastPrinted>
  <dcterms:created xsi:type="dcterms:W3CDTF">2015-04-27T22:45:24Z</dcterms:created>
  <dcterms:modified xsi:type="dcterms:W3CDTF">2015-05-04T06:39:18Z</dcterms:modified>
</cp:coreProperties>
</file>