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75" windowWidth="22785" windowHeight="10440"/>
  </bookViews>
  <sheets>
    <sheet name="2015년도 3회추경 계속비 승인내역" sheetId="19" r:id="rId1"/>
  </sheets>
  <definedNames>
    <definedName name="_xlnm._FilterDatabase" localSheetId="0" hidden="1">'2015년도 3회추경 계속비 승인내역'!$A$5:$Q$317</definedName>
    <definedName name="_xlnm.Print_Area" localSheetId="0">'2015년도 3회추경 계속비 승인내역'!$A$2:$Q$318</definedName>
    <definedName name="_xlnm.Print_Titles" localSheetId="0">'2015년도 3회추경 계속비 승인내역'!$2:$5</definedName>
  </definedNames>
  <calcPr calcId="125725" refMode="R1C1"/>
</workbook>
</file>

<file path=xl/calcChain.xml><?xml version="1.0" encoding="utf-8"?>
<calcChain xmlns="http://schemas.openxmlformats.org/spreadsheetml/2006/main">
  <c r="N26" i="19"/>
  <c r="O26"/>
  <c r="P26"/>
  <c r="P110"/>
  <c r="O110"/>
  <c r="N110"/>
  <c r="L110"/>
  <c r="K110"/>
  <c r="I110"/>
  <c r="H110"/>
  <c r="M109"/>
  <c r="M110" s="1"/>
  <c r="J109"/>
  <c r="J110" s="1"/>
  <c r="G109"/>
  <c r="G110" s="1"/>
  <c r="P143" l="1"/>
  <c r="O143"/>
  <c r="N143"/>
  <c r="L143"/>
  <c r="K143"/>
  <c r="I143"/>
  <c r="H143"/>
  <c r="M142"/>
  <c r="M143" s="1"/>
  <c r="J142"/>
  <c r="J143" s="1"/>
  <c r="G142"/>
  <c r="G143" s="1"/>
  <c r="P290"/>
  <c r="O290"/>
  <c r="N290"/>
  <c r="L290"/>
  <c r="K290"/>
  <c r="I290"/>
  <c r="H290"/>
  <c r="M43" l="1"/>
  <c r="J43"/>
  <c r="G43"/>
  <c r="M40"/>
  <c r="J40"/>
  <c r="G40"/>
  <c r="M37"/>
  <c r="J37"/>
  <c r="G37"/>
  <c r="M34"/>
  <c r="J34"/>
  <c r="G34"/>
  <c r="M31"/>
  <c r="J31"/>
  <c r="G31"/>
  <c r="G28"/>
  <c r="J28"/>
  <c r="M28"/>
  <c r="M307" l="1"/>
  <c r="M306"/>
  <c r="P17" l="1"/>
  <c r="O17"/>
  <c r="N17"/>
  <c r="M17"/>
  <c r="L17"/>
  <c r="K17"/>
  <c r="J17"/>
  <c r="I17"/>
  <c r="H17"/>
  <c r="G16"/>
  <c r="G17" s="1"/>
  <c r="L214"/>
  <c r="J214"/>
  <c r="G214"/>
  <c r="L211"/>
  <c r="J211"/>
  <c r="G211"/>
  <c r="L208"/>
  <c r="J208"/>
  <c r="G208"/>
  <c r="M205"/>
  <c r="J205"/>
  <c r="G205"/>
  <c r="M202"/>
  <c r="J202"/>
  <c r="G202"/>
  <c r="M199"/>
  <c r="J199"/>
  <c r="G199"/>
  <c r="M196"/>
  <c r="J196"/>
  <c r="G196"/>
  <c r="M189"/>
  <c r="J189"/>
  <c r="G189"/>
  <c r="M190"/>
  <c r="J190"/>
  <c r="G190"/>
  <c r="I217" l="1"/>
  <c r="J268" l="1"/>
  <c r="J269" s="1"/>
  <c r="M268"/>
  <c r="M269" s="1"/>
  <c r="G269"/>
  <c r="H269"/>
  <c r="I269"/>
  <c r="K269"/>
  <c r="L269"/>
  <c r="N269"/>
  <c r="O269"/>
  <c r="P269"/>
  <c r="G70" l="1"/>
  <c r="G69"/>
  <c r="G145" l="1"/>
  <c r="G146" s="1"/>
  <c r="J145"/>
  <c r="J146" s="1"/>
  <c r="M145"/>
  <c r="M146" s="1"/>
  <c r="H146"/>
  <c r="I146"/>
  <c r="K146"/>
  <c r="L146"/>
  <c r="N146"/>
  <c r="O146"/>
  <c r="P146"/>
  <c r="G148"/>
  <c r="G149" s="1"/>
  <c r="J148"/>
  <c r="J149" s="1"/>
  <c r="M148"/>
  <c r="M149" s="1"/>
  <c r="H149"/>
  <c r="I149"/>
  <c r="K149"/>
  <c r="L149"/>
  <c r="N149"/>
  <c r="O149"/>
  <c r="P149"/>
  <c r="G151"/>
  <c r="G152" s="1"/>
  <c r="J151"/>
  <c r="J152" s="1"/>
  <c r="M151"/>
  <c r="M152" s="1"/>
  <c r="H152"/>
  <c r="I152"/>
  <c r="K152"/>
  <c r="L152"/>
  <c r="N152"/>
  <c r="O152"/>
  <c r="P152"/>
  <c r="G154"/>
  <c r="G155" s="1"/>
  <c r="J154"/>
  <c r="J155" s="1"/>
  <c r="M154"/>
  <c r="M155" s="1"/>
  <c r="H155"/>
  <c r="I155"/>
  <c r="K155"/>
  <c r="L155"/>
  <c r="N155"/>
  <c r="O155"/>
  <c r="P155"/>
  <c r="G157"/>
  <c r="G158" s="1"/>
  <c r="J157"/>
  <c r="J158" s="1"/>
  <c r="M157"/>
  <c r="M158" s="1"/>
  <c r="H158"/>
  <c r="I158"/>
  <c r="K158"/>
  <c r="L158"/>
  <c r="N158"/>
  <c r="O158"/>
  <c r="P158"/>
  <c r="G160"/>
  <c r="G161" s="1"/>
  <c r="J160"/>
  <c r="J161" s="1"/>
  <c r="M160"/>
  <c r="M161" s="1"/>
  <c r="H161"/>
  <c r="I161"/>
  <c r="K161"/>
  <c r="L161"/>
  <c r="N161"/>
  <c r="O161"/>
  <c r="P161"/>
  <c r="G163"/>
  <c r="G164" s="1"/>
  <c r="J163"/>
  <c r="J164" s="1"/>
  <c r="M163"/>
  <c r="M164" s="1"/>
  <c r="H164"/>
  <c r="I164"/>
  <c r="K164"/>
  <c r="L164"/>
  <c r="N164"/>
  <c r="O164"/>
  <c r="P164"/>
  <c r="G166"/>
  <c r="G167" s="1"/>
  <c r="J166"/>
  <c r="J167" s="1"/>
  <c r="M166"/>
  <c r="M167" s="1"/>
  <c r="H167"/>
  <c r="I167"/>
  <c r="K167"/>
  <c r="L167"/>
  <c r="N167"/>
  <c r="O167"/>
  <c r="P167"/>
  <c r="G169"/>
  <c r="G170" s="1"/>
  <c r="J169"/>
  <c r="J170" s="1"/>
  <c r="M169"/>
  <c r="M170" s="1"/>
  <c r="H170"/>
  <c r="I170"/>
  <c r="K170"/>
  <c r="L170"/>
  <c r="N170"/>
  <c r="O170"/>
  <c r="P170"/>
  <c r="G172"/>
  <c r="G173" s="1"/>
  <c r="J172"/>
  <c r="J173" s="1"/>
  <c r="M172"/>
  <c r="M173" s="1"/>
  <c r="H173"/>
  <c r="I173"/>
  <c r="K173"/>
  <c r="L173"/>
  <c r="N173"/>
  <c r="O173"/>
  <c r="P173"/>
  <c r="G175"/>
  <c r="G176" s="1"/>
  <c r="J175"/>
  <c r="J176" s="1"/>
  <c r="M175"/>
  <c r="M176" s="1"/>
  <c r="H176"/>
  <c r="I176"/>
  <c r="K176"/>
  <c r="L176"/>
  <c r="N176"/>
  <c r="O176"/>
  <c r="P176"/>
  <c r="G178"/>
  <c r="G179" s="1"/>
  <c r="J178"/>
  <c r="J179" s="1"/>
  <c r="M178"/>
  <c r="M179" s="1"/>
  <c r="H179"/>
  <c r="I179"/>
  <c r="K179"/>
  <c r="L179"/>
  <c r="N179"/>
  <c r="O179"/>
  <c r="P179"/>
  <c r="G181"/>
  <c r="G182" s="1"/>
  <c r="J181"/>
  <c r="J182" s="1"/>
  <c r="M181"/>
  <c r="M182" s="1"/>
  <c r="H182"/>
  <c r="I182"/>
  <c r="K182"/>
  <c r="L182"/>
  <c r="N182"/>
  <c r="O182"/>
  <c r="P182"/>
  <c r="G184"/>
  <c r="G185" s="1"/>
  <c r="J184"/>
  <c r="J185" s="1"/>
  <c r="M184"/>
  <c r="M185" s="1"/>
  <c r="H185"/>
  <c r="I185"/>
  <c r="K185"/>
  <c r="L185"/>
  <c r="N185"/>
  <c r="O185"/>
  <c r="P185"/>
  <c r="G187"/>
  <c r="G188" s="1"/>
  <c r="J187"/>
  <c r="J188" s="1"/>
  <c r="M187"/>
  <c r="M188" s="1"/>
  <c r="H188"/>
  <c r="I188"/>
  <c r="K188"/>
  <c r="L188"/>
  <c r="N188"/>
  <c r="O188"/>
  <c r="P188"/>
  <c r="L26"/>
  <c r="K26"/>
  <c r="I26"/>
  <c r="H26"/>
  <c r="M289"/>
  <c r="M290" s="1"/>
  <c r="J289"/>
  <c r="J290" s="1"/>
  <c r="G289"/>
  <c r="G290" s="1"/>
  <c r="M121" l="1"/>
  <c r="J121"/>
  <c r="G121"/>
  <c r="P100"/>
  <c r="G100" s="1"/>
  <c r="M100"/>
  <c r="J100"/>
  <c r="M97"/>
  <c r="J97"/>
  <c r="G97"/>
  <c r="M96"/>
  <c r="J96"/>
  <c r="G96"/>
  <c r="M91"/>
  <c r="J91"/>
  <c r="G91"/>
  <c r="M90"/>
  <c r="J90"/>
  <c r="G90"/>
  <c r="M25" l="1"/>
  <c r="M26" s="1"/>
  <c r="J25"/>
  <c r="J26" s="1"/>
  <c r="G25"/>
  <c r="G26" s="1"/>
  <c r="M315" l="1"/>
  <c r="J315"/>
  <c r="G315"/>
  <c r="M312"/>
  <c r="J312"/>
  <c r="G312"/>
  <c r="M309"/>
  <c r="J309"/>
  <c r="G309"/>
  <c r="J306"/>
  <c r="M303"/>
  <c r="J303"/>
  <c r="G303"/>
  <c r="M300"/>
  <c r="J300"/>
  <c r="G300"/>
  <c r="M297"/>
  <c r="J297"/>
  <c r="G297"/>
  <c r="L294"/>
  <c r="M294" s="1"/>
  <c r="J294"/>
  <c r="G294"/>
  <c r="M291"/>
  <c r="J291"/>
  <c r="G291"/>
  <c r="G285"/>
  <c r="G282"/>
  <c r="G279"/>
  <c r="M276"/>
  <c r="J276"/>
  <c r="G276"/>
  <c r="M273"/>
  <c r="G273"/>
  <c r="M270"/>
  <c r="G270"/>
  <c r="M264"/>
  <c r="J264"/>
  <c r="G264"/>
  <c r="M261"/>
  <c r="J261"/>
  <c r="G246"/>
  <c r="G240"/>
  <c r="M225"/>
  <c r="J225"/>
  <c r="G225"/>
  <c r="M222"/>
  <c r="J222"/>
  <c r="G222"/>
  <c r="M219"/>
  <c r="J219"/>
  <c r="G219"/>
  <c r="M216"/>
  <c r="J216"/>
  <c r="G216"/>
  <c r="L213"/>
  <c r="J213"/>
  <c r="G213"/>
  <c r="L210"/>
  <c r="J210"/>
  <c r="G210"/>
  <c r="L207"/>
  <c r="J207"/>
  <c r="G207"/>
  <c r="M204"/>
  <c r="J204"/>
  <c r="G204"/>
  <c r="M201"/>
  <c r="J201"/>
  <c r="G201"/>
  <c r="M198"/>
  <c r="J198"/>
  <c r="G198"/>
  <c r="M195"/>
  <c r="J195"/>
  <c r="G195"/>
  <c r="M192"/>
  <c r="J192"/>
  <c r="G192"/>
  <c r="M138"/>
  <c r="J138"/>
  <c r="G138"/>
  <c r="M135"/>
  <c r="J135"/>
  <c r="G135"/>
  <c r="M132"/>
  <c r="J132"/>
  <c r="G132"/>
  <c r="M129"/>
  <c r="J129"/>
  <c r="G129"/>
  <c r="M126"/>
  <c r="J126"/>
  <c r="G126"/>
  <c r="M123"/>
  <c r="J123"/>
  <c r="G123"/>
  <c r="M120"/>
  <c r="J120"/>
  <c r="G120"/>
  <c r="M117"/>
  <c r="J117"/>
  <c r="G117"/>
  <c r="M114"/>
  <c r="J114"/>
  <c r="G114"/>
  <c r="M111"/>
  <c r="J111"/>
  <c r="G111"/>
  <c r="M105"/>
  <c r="I105"/>
  <c r="J105" s="1"/>
  <c r="G105"/>
  <c r="M102"/>
  <c r="I102"/>
  <c r="J102" s="1"/>
  <c r="G102"/>
  <c r="M99"/>
  <c r="J99"/>
  <c r="G99"/>
  <c r="M93"/>
  <c r="J93"/>
  <c r="G93"/>
  <c r="M87"/>
  <c r="J87"/>
  <c r="G87"/>
  <c r="G84"/>
  <c r="M81"/>
  <c r="J81"/>
  <c r="G81"/>
  <c r="M78"/>
  <c r="J78"/>
  <c r="G78"/>
  <c r="M75"/>
  <c r="J75"/>
  <c r="G75"/>
  <c r="G72"/>
  <c r="M69"/>
  <c r="J69"/>
  <c r="M66"/>
  <c r="J66"/>
  <c r="G66"/>
  <c r="M63"/>
  <c r="J63"/>
  <c r="G63"/>
  <c r="M60"/>
  <c r="J60"/>
  <c r="G60"/>
  <c r="M57"/>
  <c r="J57"/>
  <c r="G57"/>
  <c r="M54"/>
  <c r="J54"/>
  <c r="G54"/>
  <c r="M51"/>
  <c r="J51"/>
  <c r="G51"/>
  <c r="M48"/>
  <c r="J48"/>
  <c r="G48"/>
  <c r="M45"/>
  <c r="J45"/>
  <c r="G45"/>
  <c r="M42"/>
  <c r="J42"/>
  <c r="G42"/>
  <c r="M39"/>
  <c r="J39"/>
  <c r="G39"/>
  <c r="M36"/>
  <c r="J36"/>
  <c r="G36"/>
  <c r="M33"/>
  <c r="J33"/>
  <c r="G33"/>
  <c r="M30"/>
  <c r="J30"/>
  <c r="G30"/>
  <c r="M27"/>
  <c r="J27"/>
  <c r="G27"/>
  <c r="M21"/>
  <c r="J21"/>
  <c r="G21"/>
  <c r="M18"/>
  <c r="J18"/>
  <c r="G18"/>
  <c r="G12"/>
  <c r="P317" l="1"/>
  <c r="O317"/>
  <c r="N317"/>
  <c r="L317"/>
  <c r="K317"/>
  <c r="I317"/>
  <c r="H317"/>
  <c r="M316"/>
  <c r="J316"/>
  <c r="G316"/>
  <c r="P314"/>
  <c r="O314"/>
  <c r="N314"/>
  <c r="L314"/>
  <c r="K314"/>
  <c r="I314"/>
  <c r="H314"/>
  <c r="M313"/>
  <c r="J313"/>
  <c r="G313"/>
  <c r="P311"/>
  <c r="O311"/>
  <c r="N311"/>
  <c r="L311"/>
  <c r="K311"/>
  <c r="I311"/>
  <c r="H311"/>
  <c r="M310"/>
  <c r="M311" s="1"/>
  <c r="J310"/>
  <c r="G310"/>
  <c r="P308"/>
  <c r="O308"/>
  <c r="N308"/>
  <c r="L308"/>
  <c r="I308"/>
  <c r="H308"/>
  <c r="J307"/>
  <c r="P305"/>
  <c r="O305"/>
  <c r="N305"/>
  <c r="L305"/>
  <c r="K305"/>
  <c r="I305"/>
  <c r="H305"/>
  <c r="M304"/>
  <c r="M305" s="1"/>
  <c r="J304"/>
  <c r="J305" s="1"/>
  <c r="G304"/>
  <c r="P302"/>
  <c r="O302"/>
  <c r="N302"/>
  <c r="L302"/>
  <c r="K302"/>
  <c r="I302"/>
  <c r="H302"/>
  <c r="M301"/>
  <c r="M302" s="1"/>
  <c r="J301"/>
  <c r="J302" s="1"/>
  <c r="G301"/>
  <c r="P299"/>
  <c r="O299"/>
  <c r="N299"/>
  <c r="L299"/>
  <c r="K299"/>
  <c r="I299"/>
  <c r="H299"/>
  <c r="M298"/>
  <c r="M299" s="1"/>
  <c r="J298"/>
  <c r="J299" s="1"/>
  <c r="G298"/>
  <c r="G299" s="1"/>
  <c r="P296"/>
  <c r="O296"/>
  <c r="N296"/>
  <c r="L296"/>
  <c r="K296"/>
  <c r="I296"/>
  <c r="H296"/>
  <c r="M295"/>
  <c r="M296" s="1"/>
  <c r="J295"/>
  <c r="J296" s="1"/>
  <c r="G295"/>
  <c r="G296" s="1"/>
  <c r="P293"/>
  <c r="O293"/>
  <c r="N293"/>
  <c r="L293"/>
  <c r="K293"/>
  <c r="I293"/>
  <c r="H293"/>
  <c r="M292"/>
  <c r="M293" s="1"/>
  <c r="J292"/>
  <c r="J293" s="1"/>
  <c r="G292"/>
  <c r="G293" s="1"/>
  <c r="P287"/>
  <c r="O287"/>
  <c r="N287"/>
  <c r="M287"/>
  <c r="L287"/>
  <c r="K287"/>
  <c r="J287"/>
  <c r="I287"/>
  <c r="H287"/>
  <c r="G286"/>
  <c r="G287" s="1"/>
  <c r="P284"/>
  <c r="O284"/>
  <c r="N284"/>
  <c r="M284"/>
  <c r="L284"/>
  <c r="K284"/>
  <c r="J284"/>
  <c r="I284"/>
  <c r="H284"/>
  <c r="G283"/>
  <c r="P281"/>
  <c r="O281"/>
  <c r="N281"/>
  <c r="M281"/>
  <c r="L281"/>
  <c r="K281"/>
  <c r="J281"/>
  <c r="I281"/>
  <c r="H281"/>
  <c r="G280"/>
  <c r="P278"/>
  <c r="O278"/>
  <c r="N278"/>
  <c r="L278"/>
  <c r="K278"/>
  <c r="I278"/>
  <c r="H278"/>
  <c r="M277"/>
  <c r="J277"/>
  <c r="G277"/>
  <c r="P275"/>
  <c r="O275"/>
  <c r="N275"/>
  <c r="L275"/>
  <c r="K275"/>
  <c r="J275"/>
  <c r="I275"/>
  <c r="H275"/>
  <c r="M274"/>
  <c r="M275" s="1"/>
  <c r="G274"/>
  <c r="P272"/>
  <c r="O272"/>
  <c r="N272"/>
  <c r="L272"/>
  <c r="K272"/>
  <c r="J272"/>
  <c r="I272"/>
  <c r="H272"/>
  <c r="M271"/>
  <c r="M272" s="1"/>
  <c r="G271"/>
  <c r="G272" s="1"/>
  <c r="P266"/>
  <c r="O266"/>
  <c r="N266"/>
  <c r="L266"/>
  <c r="K266"/>
  <c r="I266"/>
  <c r="H266"/>
  <c r="M265"/>
  <c r="M266" s="1"/>
  <c r="J265"/>
  <c r="J266" s="1"/>
  <c r="G265"/>
  <c r="G266" s="1"/>
  <c r="P263"/>
  <c r="O263"/>
  <c r="N263"/>
  <c r="L263"/>
  <c r="K263"/>
  <c r="I263"/>
  <c r="H263"/>
  <c r="G263"/>
  <c r="M262"/>
  <c r="M263" s="1"/>
  <c r="J262"/>
  <c r="J263" s="1"/>
  <c r="P260"/>
  <c r="O260"/>
  <c r="N260"/>
  <c r="M260"/>
  <c r="L260"/>
  <c r="K260"/>
  <c r="J260"/>
  <c r="I260"/>
  <c r="H260"/>
  <c r="G260"/>
  <c r="P257"/>
  <c r="O257"/>
  <c r="N257"/>
  <c r="M257"/>
  <c r="L257"/>
  <c r="K257"/>
  <c r="J257"/>
  <c r="I257"/>
  <c r="H257"/>
  <c r="G257"/>
  <c r="P254"/>
  <c r="O254"/>
  <c r="N254"/>
  <c r="M254"/>
  <c r="L254"/>
  <c r="K254"/>
  <c r="J254"/>
  <c r="I254"/>
  <c r="H254"/>
  <c r="G254"/>
  <c r="P251"/>
  <c r="O251"/>
  <c r="N251"/>
  <c r="M251"/>
  <c r="L251"/>
  <c r="K251"/>
  <c r="J251"/>
  <c r="I251"/>
  <c r="H251"/>
  <c r="G251"/>
  <c r="P248"/>
  <c r="O248"/>
  <c r="N248"/>
  <c r="M248"/>
  <c r="L248"/>
  <c r="K248"/>
  <c r="J248"/>
  <c r="I248"/>
  <c r="H248"/>
  <c r="G247"/>
  <c r="P245"/>
  <c r="O245"/>
  <c r="N245"/>
  <c r="M245"/>
  <c r="L245"/>
  <c r="K245"/>
  <c r="J245"/>
  <c r="I245"/>
  <c r="H245"/>
  <c r="G245"/>
  <c r="P242"/>
  <c r="O242"/>
  <c r="N242"/>
  <c r="M242"/>
  <c r="L242"/>
  <c r="K242"/>
  <c r="J242"/>
  <c r="I242"/>
  <c r="H242"/>
  <c r="G241"/>
  <c r="P239"/>
  <c r="O239"/>
  <c r="N239"/>
  <c r="M239"/>
  <c r="L239"/>
  <c r="K239"/>
  <c r="J239"/>
  <c r="I239"/>
  <c r="H239"/>
  <c r="G239"/>
  <c r="P236"/>
  <c r="O236"/>
  <c r="N236"/>
  <c r="M236"/>
  <c r="L236"/>
  <c r="K236"/>
  <c r="J236"/>
  <c r="I236"/>
  <c r="H236"/>
  <c r="G236"/>
  <c r="P233"/>
  <c r="O233"/>
  <c r="N233"/>
  <c r="M233"/>
  <c r="L233"/>
  <c r="K233"/>
  <c r="J233"/>
  <c r="I233"/>
  <c r="H233"/>
  <c r="G233"/>
  <c r="P230"/>
  <c r="O230"/>
  <c r="N230"/>
  <c r="M230"/>
  <c r="L230"/>
  <c r="K230"/>
  <c r="J230"/>
  <c r="I230"/>
  <c r="H230"/>
  <c r="G230"/>
  <c r="P227"/>
  <c r="O227"/>
  <c r="N227"/>
  <c r="L227"/>
  <c r="K227"/>
  <c r="I227"/>
  <c r="H227"/>
  <c r="M226"/>
  <c r="J226"/>
  <c r="G226"/>
  <c r="P224"/>
  <c r="O224"/>
  <c r="N224"/>
  <c r="L224"/>
  <c r="K224"/>
  <c r="I224"/>
  <c r="H224"/>
  <c r="M223"/>
  <c r="M224" s="1"/>
  <c r="J223"/>
  <c r="G223"/>
  <c r="P221"/>
  <c r="O221"/>
  <c r="N221"/>
  <c r="L221"/>
  <c r="K221"/>
  <c r="I221"/>
  <c r="H221"/>
  <c r="M220"/>
  <c r="J220"/>
  <c r="G220"/>
  <c r="P218"/>
  <c r="O218"/>
  <c r="N218"/>
  <c r="L218"/>
  <c r="K218"/>
  <c r="I218"/>
  <c r="H218"/>
  <c r="M217"/>
  <c r="J217"/>
  <c r="G217"/>
  <c r="G218" s="1"/>
  <c r="P215"/>
  <c r="O215"/>
  <c r="N215"/>
  <c r="M215"/>
  <c r="K215"/>
  <c r="I215"/>
  <c r="H215"/>
  <c r="P212"/>
  <c r="O212"/>
  <c r="N212"/>
  <c r="M212"/>
  <c r="K212"/>
  <c r="I212"/>
  <c r="H212"/>
  <c r="L212"/>
  <c r="P209"/>
  <c r="O209"/>
  <c r="N209"/>
  <c r="M209"/>
  <c r="K209"/>
  <c r="I209"/>
  <c r="H209"/>
  <c r="P206"/>
  <c r="O206"/>
  <c r="N206"/>
  <c r="L206"/>
  <c r="K206"/>
  <c r="I206"/>
  <c r="H206"/>
  <c r="M206"/>
  <c r="G206"/>
  <c r="P203"/>
  <c r="O203"/>
  <c r="N203"/>
  <c r="L203"/>
  <c r="K203"/>
  <c r="I203"/>
  <c r="H203"/>
  <c r="G203"/>
  <c r="P200"/>
  <c r="O200"/>
  <c r="N200"/>
  <c r="L200"/>
  <c r="K200"/>
  <c r="I200"/>
  <c r="H200"/>
  <c r="G200"/>
  <c r="P197"/>
  <c r="O197"/>
  <c r="N197"/>
  <c r="L197"/>
  <c r="K197"/>
  <c r="I197"/>
  <c r="H197"/>
  <c r="P194"/>
  <c r="O194"/>
  <c r="N194"/>
  <c r="L194"/>
  <c r="K194"/>
  <c r="I194"/>
  <c r="H194"/>
  <c r="M193"/>
  <c r="M194" s="1"/>
  <c r="J193"/>
  <c r="G193"/>
  <c r="G194" s="1"/>
  <c r="P191"/>
  <c r="O191"/>
  <c r="N191"/>
  <c r="L191"/>
  <c r="K191"/>
  <c r="I191"/>
  <c r="H191"/>
  <c r="P140"/>
  <c r="O140"/>
  <c r="N140"/>
  <c r="L140"/>
  <c r="K140"/>
  <c r="I140"/>
  <c r="H140"/>
  <c r="M139"/>
  <c r="M140" s="1"/>
  <c r="J139"/>
  <c r="G139"/>
  <c r="G140" s="1"/>
  <c r="P137"/>
  <c r="O137"/>
  <c r="N137"/>
  <c r="L137"/>
  <c r="K137"/>
  <c r="I137"/>
  <c r="H137"/>
  <c r="M136"/>
  <c r="J136"/>
  <c r="J137" s="1"/>
  <c r="G136"/>
  <c r="P134"/>
  <c r="O134"/>
  <c r="N134"/>
  <c r="L134"/>
  <c r="K134"/>
  <c r="I134"/>
  <c r="H134"/>
  <c r="M133"/>
  <c r="J133"/>
  <c r="G133"/>
  <c r="P131"/>
  <c r="O131"/>
  <c r="N131"/>
  <c r="L131"/>
  <c r="K131"/>
  <c r="I131"/>
  <c r="H131"/>
  <c r="M130"/>
  <c r="M131" s="1"/>
  <c r="J130"/>
  <c r="G130"/>
  <c r="P128"/>
  <c r="O128"/>
  <c r="N128"/>
  <c r="L128"/>
  <c r="K128"/>
  <c r="I128"/>
  <c r="H128"/>
  <c r="M127"/>
  <c r="M128" s="1"/>
  <c r="J127"/>
  <c r="G127"/>
  <c r="G128" s="1"/>
  <c r="P125"/>
  <c r="O125"/>
  <c r="N125"/>
  <c r="L125"/>
  <c r="K125"/>
  <c r="I125"/>
  <c r="H125"/>
  <c r="M124"/>
  <c r="J124"/>
  <c r="J125" s="1"/>
  <c r="G124"/>
  <c r="P122"/>
  <c r="O122"/>
  <c r="N122"/>
  <c r="L122"/>
  <c r="K122"/>
  <c r="I122"/>
  <c r="H122"/>
  <c r="P119"/>
  <c r="O119"/>
  <c r="N119"/>
  <c r="L119"/>
  <c r="K119"/>
  <c r="I119"/>
  <c r="H119"/>
  <c r="M118"/>
  <c r="M119" s="1"/>
  <c r="J118"/>
  <c r="G118"/>
  <c r="P116"/>
  <c r="O116"/>
  <c r="N116"/>
  <c r="L116"/>
  <c r="K116"/>
  <c r="I116"/>
  <c r="H116"/>
  <c r="M115"/>
  <c r="M116" s="1"/>
  <c r="J115"/>
  <c r="G115"/>
  <c r="G116" s="1"/>
  <c r="P113"/>
  <c r="O113"/>
  <c r="N113"/>
  <c r="L113"/>
  <c r="K113"/>
  <c r="I113"/>
  <c r="H113"/>
  <c r="M112"/>
  <c r="J112"/>
  <c r="J113" s="1"/>
  <c r="G112"/>
  <c r="P107"/>
  <c r="O107"/>
  <c r="N107"/>
  <c r="L107"/>
  <c r="K107"/>
  <c r="H107"/>
  <c r="M106"/>
  <c r="I106"/>
  <c r="I107" s="1"/>
  <c r="G106"/>
  <c r="P104"/>
  <c r="O104"/>
  <c r="N104"/>
  <c r="L104"/>
  <c r="K104"/>
  <c r="H104"/>
  <c r="M103"/>
  <c r="I103"/>
  <c r="I104" s="1"/>
  <c r="G103"/>
  <c r="P101"/>
  <c r="O101"/>
  <c r="N101"/>
  <c r="L101"/>
  <c r="K101"/>
  <c r="I101"/>
  <c r="H101"/>
  <c r="J101"/>
  <c r="P98"/>
  <c r="O98"/>
  <c r="N98"/>
  <c r="L98"/>
  <c r="K98"/>
  <c r="I98"/>
  <c r="H98"/>
  <c r="P95"/>
  <c r="O95"/>
  <c r="N95"/>
  <c r="L95"/>
  <c r="K95"/>
  <c r="I95"/>
  <c r="H95"/>
  <c r="M94"/>
  <c r="J94"/>
  <c r="J95" s="1"/>
  <c r="G94"/>
  <c r="P92"/>
  <c r="O92"/>
  <c r="N92"/>
  <c r="L92"/>
  <c r="K92"/>
  <c r="I92"/>
  <c r="H92"/>
  <c r="G92"/>
  <c r="P89"/>
  <c r="O89"/>
  <c r="N89"/>
  <c r="L89"/>
  <c r="K89"/>
  <c r="I89"/>
  <c r="H89"/>
  <c r="M88"/>
  <c r="J88"/>
  <c r="G88"/>
  <c r="P86"/>
  <c r="O86"/>
  <c r="N86"/>
  <c r="M86"/>
  <c r="L86"/>
  <c r="K86"/>
  <c r="J86"/>
  <c r="I86"/>
  <c r="H86"/>
  <c r="G85"/>
  <c r="P83"/>
  <c r="O83"/>
  <c r="N83"/>
  <c r="L83"/>
  <c r="K83"/>
  <c r="I83"/>
  <c r="H83"/>
  <c r="M82"/>
  <c r="M83" s="1"/>
  <c r="J82"/>
  <c r="G82"/>
  <c r="P80"/>
  <c r="O80"/>
  <c r="N80"/>
  <c r="L80"/>
  <c r="K80"/>
  <c r="I80"/>
  <c r="H80"/>
  <c r="M79"/>
  <c r="M80" s="1"/>
  <c r="J79"/>
  <c r="J80" s="1"/>
  <c r="G79"/>
  <c r="P77"/>
  <c r="O77"/>
  <c r="N77"/>
  <c r="L77"/>
  <c r="K77"/>
  <c r="I77"/>
  <c r="H77"/>
  <c r="M76"/>
  <c r="M77" s="1"/>
  <c r="J76"/>
  <c r="G76"/>
  <c r="P74"/>
  <c r="O74"/>
  <c r="N74"/>
  <c r="M74"/>
  <c r="L74"/>
  <c r="K74"/>
  <c r="J74"/>
  <c r="I74"/>
  <c r="H74"/>
  <c r="G73"/>
  <c r="P71"/>
  <c r="O71"/>
  <c r="N71"/>
  <c r="L71"/>
  <c r="K71"/>
  <c r="I71"/>
  <c r="H71"/>
  <c r="G71"/>
  <c r="M70"/>
  <c r="J70"/>
  <c r="P68"/>
  <c r="O68"/>
  <c r="N68"/>
  <c r="L68"/>
  <c r="K68"/>
  <c r="I68"/>
  <c r="H68"/>
  <c r="M67"/>
  <c r="J67"/>
  <c r="J68" s="1"/>
  <c r="G67"/>
  <c r="P65"/>
  <c r="O65"/>
  <c r="N65"/>
  <c r="L65"/>
  <c r="K65"/>
  <c r="I65"/>
  <c r="H65"/>
  <c r="M64"/>
  <c r="J64"/>
  <c r="J65" s="1"/>
  <c r="G64"/>
  <c r="P62"/>
  <c r="O62"/>
  <c r="N62"/>
  <c r="L62"/>
  <c r="K62"/>
  <c r="I62"/>
  <c r="H62"/>
  <c r="M61"/>
  <c r="J61"/>
  <c r="J62" s="1"/>
  <c r="G61"/>
  <c r="G62" s="1"/>
  <c r="P59"/>
  <c r="O59"/>
  <c r="N59"/>
  <c r="L59"/>
  <c r="K59"/>
  <c r="I59"/>
  <c r="H59"/>
  <c r="M58"/>
  <c r="M59" s="1"/>
  <c r="J58"/>
  <c r="J59" s="1"/>
  <c r="G58"/>
  <c r="G59" s="1"/>
  <c r="P56"/>
  <c r="O56"/>
  <c r="N56"/>
  <c r="L56"/>
  <c r="K56"/>
  <c r="I56"/>
  <c r="H56"/>
  <c r="M55"/>
  <c r="M56" s="1"/>
  <c r="J55"/>
  <c r="J56" s="1"/>
  <c r="G55"/>
  <c r="G56" s="1"/>
  <c r="P53"/>
  <c r="O53"/>
  <c r="N53"/>
  <c r="L53"/>
  <c r="K53"/>
  <c r="I53"/>
  <c r="H53"/>
  <c r="M52"/>
  <c r="M53" s="1"/>
  <c r="J52"/>
  <c r="J53" s="1"/>
  <c r="G52"/>
  <c r="G53" s="1"/>
  <c r="P50"/>
  <c r="O50"/>
  <c r="N50"/>
  <c r="L50"/>
  <c r="K50"/>
  <c r="I50"/>
  <c r="H50"/>
  <c r="M49"/>
  <c r="M50" s="1"/>
  <c r="J49"/>
  <c r="J50" s="1"/>
  <c r="G49"/>
  <c r="G50" s="1"/>
  <c r="P47"/>
  <c r="O47"/>
  <c r="N47"/>
  <c r="L47"/>
  <c r="K47"/>
  <c r="I47"/>
  <c r="H47"/>
  <c r="M46"/>
  <c r="J46"/>
  <c r="J47" s="1"/>
  <c r="G46"/>
  <c r="G47" s="1"/>
  <c r="P44"/>
  <c r="O44"/>
  <c r="N44"/>
  <c r="L44"/>
  <c r="K44"/>
  <c r="I44"/>
  <c r="H44"/>
  <c r="M44"/>
  <c r="J44"/>
  <c r="G44"/>
  <c r="P41"/>
  <c r="O41"/>
  <c r="N41"/>
  <c r="L41"/>
  <c r="K41"/>
  <c r="I41"/>
  <c r="H41"/>
  <c r="M41"/>
  <c r="P38"/>
  <c r="O38"/>
  <c r="N38"/>
  <c r="L38"/>
  <c r="K38"/>
  <c r="I38"/>
  <c r="H38"/>
  <c r="P35"/>
  <c r="O35"/>
  <c r="N35"/>
  <c r="L35"/>
  <c r="K35"/>
  <c r="I35"/>
  <c r="H35"/>
  <c r="P32"/>
  <c r="O32"/>
  <c r="N32"/>
  <c r="L32"/>
  <c r="K32"/>
  <c r="I32"/>
  <c r="H32"/>
  <c r="P29"/>
  <c r="O29"/>
  <c r="N29"/>
  <c r="L29"/>
  <c r="K29"/>
  <c r="I29"/>
  <c r="H29"/>
  <c r="M29"/>
  <c r="P23"/>
  <c r="O23"/>
  <c r="N23"/>
  <c r="L23"/>
  <c r="K23"/>
  <c r="I23"/>
  <c r="H23"/>
  <c r="M22"/>
  <c r="J22"/>
  <c r="J23" s="1"/>
  <c r="G22"/>
  <c r="P20"/>
  <c r="O20"/>
  <c r="N20"/>
  <c r="L20"/>
  <c r="K20"/>
  <c r="I20"/>
  <c r="H20"/>
  <c r="M19"/>
  <c r="M20" s="1"/>
  <c r="J19"/>
  <c r="G19"/>
  <c r="P14"/>
  <c r="O14"/>
  <c r="N14"/>
  <c r="M14"/>
  <c r="L14"/>
  <c r="K14"/>
  <c r="J14"/>
  <c r="I14"/>
  <c r="H14"/>
  <c r="G13"/>
  <c r="J103" l="1"/>
  <c r="M104"/>
  <c r="G20"/>
  <c r="G23"/>
  <c r="M32"/>
  <c r="G38"/>
  <c r="G65"/>
  <c r="M71"/>
  <c r="G83"/>
  <c r="G89"/>
  <c r="J98"/>
  <c r="G101"/>
  <c r="M107"/>
  <c r="J116"/>
  <c r="G119"/>
  <c r="J128"/>
  <c r="G131"/>
  <c r="G197"/>
  <c r="M200"/>
  <c r="M203"/>
  <c r="J206"/>
  <c r="L215"/>
  <c r="J218"/>
  <c r="G221"/>
  <c r="M227"/>
  <c r="G302"/>
  <c r="G32"/>
  <c r="M38"/>
  <c r="M65"/>
  <c r="G80"/>
  <c r="G137"/>
  <c r="J191"/>
  <c r="L209"/>
  <c r="J212"/>
  <c r="M278"/>
  <c r="G314"/>
  <c r="G317"/>
  <c r="M23"/>
  <c r="M35"/>
  <c r="G68"/>
  <c r="M89"/>
  <c r="J92"/>
  <c r="M101"/>
  <c r="G191"/>
  <c r="J197"/>
  <c r="G212"/>
  <c r="G305"/>
  <c r="J20"/>
  <c r="J32"/>
  <c r="J38"/>
  <c r="J71"/>
  <c r="J83"/>
  <c r="M95"/>
  <c r="G98"/>
  <c r="G107"/>
  <c r="M113"/>
  <c r="J119"/>
  <c r="G122"/>
  <c r="M125"/>
  <c r="J131"/>
  <c r="G134"/>
  <c r="M137"/>
  <c r="J140"/>
  <c r="M191"/>
  <c r="J194"/>
  <c r="M197"/>
  <c r="J200"/>
  <c r="G209"/>
  <c r="G215"/>
  <c r="M218"/>
  <c r="J221"/>
  <c r="G224"/>
  <c r="G242"/>
  <c r="G275"/>
  <c r="G281"/>
  <c r="G284"/>
  <c r="J308"/>
  <c r="J314"/>
  <c r="M314"/>
  <c r="J317"/>
  <c r="G74"/>
  <c r="G77"/>
  <c r="G86"/>
  <c r="M92"/>
  <c r="J104"/>
  <c r="M122"/>
  <c r="M134"/>
  <c r="J227"/>
  <c r="J278"/>
  <c r="J311"/>
  <c r="J29"/>
  <c r="J35"/>
  <c r="J41"/>
  <c r="G14"/>
  <c r="G29"/>
  <c r="G35"/>
  <c r="G41"/>
  <c r="M47"/>
  <c r="M62"/>
  <c r="M68"/>
  <c r="J77"/>
  <c r="J89"/>
  <c r="G95"/>
  <c r="M98"/>
  <c r="G104"/>
  <c r="G113"/>
  <c r="J122"/>
  <c r="G125"/>
  <c r="J134"/>
  <c r="J203"/>
  <c r="J209"/>
  <c r="J215"/>
  <c r="M221"/>
  <c r="J224"/>
  <c r="G227"/>
  <c r="G248"/>
  <c r="G278"/>
  <c r="G311"/>
  <c r="M317"/>
  <c r="J106"/>
  <c r="J107" s="1"/>
  <c r="G307" l="1"/>
  <c r="M308"/>
  <c r="G306"/>
  <c r="G308" l="1"/>
  <c r="H7" s="1"/>
  <c r="P7"/>
  <c r="K308"/>
  <c r="L6" s="1"/>
  <c r="I7" l="1"/>
  <c r="J7" s="1"/>
  <c r="I6"/>
  <c r="K6"/>
  <c r="M6" s="1"/>
  <c r="O6"/>
  <c r="N7"/>
  <c r="P6"/>
  <c r="P8" s="1"/>
  <c r="K7"/>
  <c r="N6"/>
  <c r="L7"/>
  <c r="L8" s="1"/>
  <c r="O7"/>
  <c r="H6"/>
  <c r="H8" s="1"/>
  <c r="O8" l="1"/>
  <c r="I8"/>
  <c r="N8"/>
  <c r="M7"/>
  <c r="M8" s="1"/>
  <c r="K8"/>
  <c r="G7"/>
  <c r="G6"/>
  <c r="J6"/>
  <c r="J8" s="1"/>
  <c r="G8" l="1"/>
</calcChain>
</file>

<file path=xl/sharedStrings.xml><?xml version="1.0" encoding="utf-8"?>
<sst xmlns="http://schemas.openxmlformats.org/spreadsheetml/2006/main" count="1032" uniqueCount="450">
  <si>
    <t>기존</t>
    <phoneticPr fontId="2" type="noConversion"/>
  </si>
  <si>
    <t>변경</t>
    <phoneticPr fontId="2" type="noConversion"/>
  </si>
  <si>
    <t>증감</t>
    <phoneticPr fontId="2" type="noConversion"/>
  </si>
  <si>
    <t>구분</t>
  </si>
  <si>
    <t>사업개요</t>
  </si>
  <si>
    <t>총사업비</t>
  </si>
  <si>
    <t>2017년이후 
예산액</t>
    <phoneticPr fontId="2" type="noConversion"/>
  </si>
  <si>
    <t>예산액</t>
  </si>
  <si>
    <t>지출액</t>
  </si>
  <si>
    <t>지출잔액</t>
  </si>
  <si>
    <t>기존</t>
  </si>
  <si>
    <t>변경</t>
  </si>
  <si>
    <t>증감</t>
  </si>
  <si>
    <t>창조도시
건설</t>
  </si>
  <si>
    <t>도시재생선도사업</t>
  </si>
  <si>
    <t>산업기능
이전적지를
활용한
창조경제
중심지구
조성</t>
  </si>
  <si>
    <t>지역경제안정</t>
  </si>
  <si>
    <t>시장유통관리</t>
  </si>
  <si>
    <t>○위  치 : 서원구 분평동 1335
○사업량 : 신축 212㎡(2층)
○기  간 : 2014~2016</t>
    <phoneticPr fontId="2" type="noConversion"/>
  </si>
  <si>
    <t>시립미술관
건립</t>
  </si>
  <si>
    <t>전통문화
보존및전승</t>
    <phoneticPr fontId="2" type="noConversion"/>
  </si>
  <si>
    <t>문화재
보존관리</t>
  </si>
  <si>
    <t>상당산성 
정비사업</t>
  </si>
  <si>
    <t>○위  치 : 상당구 산성동 산28-2 일원
○사업량 : 765,748㎡
○기  간 : 2007~2016</t>
  </si>
  <si>
    <t>정북동토성
정비사업</t>
  </si>
  <si>
    <t>사회체육
진흥</t>
    <phoneticPr fontId="2" type="noConversion"/>
  </si>
  <si>
    <t>공공체육시설 확충</t>
    <phoneticPr fontId="2" type="noConversion"/>
  </si>
  <si>
    <t>청주흥덕
지구
축구공원
조성사업</t>
    <phoneticPr fontId="2" type="noConversion"/>
  </si>
  <si>
    <t>장애인
스포츠센터
건립사업</t>
    <phoneticPr fontId="2" type="noConversion"/>
  </si>
  <si>
    <t>국민체육
센터
건립사업</t>
    <phoneticPr fontId="2" type="noConversion"/>
  </si>
  <si>
    <t>근대5종
훈련장
건립사업</t>
    <phoneticPr fontId="2" type="noConversion"/>
  </si>
  <si>
    <t>농업기반
구축</t>
    <phoneticPr fontId="2" type="noConversion"/>
  </si>
  <si>
    <t>○위  치 : 옥산면 일원
○사업량 : 종합정비 1식
○기  간 : 2014~2017</t>
    <phoneticPr fontId="2" type="noConversion"/>
  </si>
  <si>
    <t>○기본계획 수립완료
○시행계획 수립중
○공정율 5%</t>
    <phoneticPr fontId="2" type="noConversion"/>
  </si>
  <si>
    <t>농업 경쟁력 강화</t>
    <phoneticPr fontId="12" type="noConversion"/>
  </si>
  <si>
    <t>가공식품수출지원</t>
    <phoneticPr fontId="12" type="noConversion"/>
  </si>
  <si>
    <t>지역전략
식품산업
육성</t>
    <phoneticPr fontId="12" type="noConversion"/>
  </si>
  <si>
    <t>원예유통과</t>
    <phoneticPr fontId="12" type="noConversion"/>
  </si>
  <si>
    <t>친환경농업육성지원</t>
    <phoneticPr fontId="12" type="noConversion"/>
  </si>
  <si>
    <t>친환경농업육성</t>
    <phoneticPr fontId="12" type="noConversion"/>
  </si>
  <si>
    <t>광역친환경
농업단지
조성사업</t>
    <phoneticPr fontId="12" type="noConversion"/>
  </si>
  <si>
    <t>친환경농산과</t>
    <phoneticPr fontId="12" type="noConversion"/>
  </si>
  <si>
    <t>축산경쟁력강화</t>
    <phoneticPr fontId="2" type="noConversion"/>
  </si>
  <si>
    <t>축산물 유통기반 확충</t>
    <phoneticPr fontId="2" type="noConversion"/>
  </si>
  <si>
    <t>사슴
클러스터
사업</t>
    <phoneticPr fontId="2" type="noConversion"/>
  </si>
  <si>
    <t>축산과</t>
    <phoneticPr fontId="2" type="noConversion"/>
  </si>
  <si>
    <t>○위  치 : 청원구 상리로 8번길 100
○사업량 : 692.39㎡
○기  간 : 2015~2019</t>
    <phoneticPr fontId="2" type="noConversion"/>
  </si>
  <si>
    <t>가축방역</t>
    <phoneticPr fontId="2" type="noConversion"/>
  </si>
  <si>
    <t>반려동물
보호센터
건립</t>
    <phoneticPr fontId="2" type="noConversion"/>
  </si>
  <si>
    <t>살고싶은 
도시건설</t>
    <phoneticPr fontId="2" type="noConversion"/>
  </si>
  <si>
    <t>살고싶은 행복한 도시계획수립</t>
    <phoneticPr fontId="2" type="noConversion"/>
  </si>
  <si>
    <t>2020년
청주 청원
도시관리
계획 수립</t>
    <phoneticPr fontId="2" type="noConversion"/>
  </si>
  <si>
    <t>도시계획과</t>
    <phoneticPr fontId="2" type="noConversion"/>
  </si>
  <si>
    <t>○위  치 : 청주시 일원
○사업량 : 940.349㎢
○기  간 : 2013~2016</t>
    <phoneticPr fontId="2" type="noConversion"/>
  </si>
  <si>
    <t>도시재생</t>
    <phoneticPr fontId="12" type="noConversion"/>
  </si>
  <si>
    <t>도시재생관리</t>
    <phoneticPr fontId="12" type="noConversion"/>
  </si>
  <si>
    <t>청주시
도시재생
전략계획 및
활성화 계획
수립</t>
    <phoneticPr fontId="12" type="noConversion"/>
  </si>
  <si>
    <t>도시재생과</t>
    <phoneticPr fontId="12" type="noConversion"/>
  </si>
  <si>
    <t>도시재생</t>
    <phoneticPr fontId="2" type="noConversion"/>
  </si>
  <si>
    <t>도시재생
관리</t>
    <phoneticPr fontId="2" type="noConversion"/>
  </si>
  <si>
    <t>구 청주역사재현 및
환경정비
사업</t>
    <phoneticPr fontId="2" type="noConversion"/>
  </si>
  <si>
    <t>도시재생과</t>
    <phoneticPr fontId="2" type="noConversion"/>
  </si>
  <si>
    <t>○위  치 : 상당구 분문로2가 일원
○사업량 : 청주역사 재현 A=4,249㎡
○기  간 : 2012~2015</t>
    <phoneticPr fontId="2" type="noConversion"/>
  </si>
  <si>
    <t>추억의
풍물야시장
및 시민문화
공간 조성</t>
    <phoneticPr fontId="2" type="noConversion"/>
  </si>
  <si>
    <t>○위  치 : 상당구 서문시장, 중앙공원 
○사업량 : L=935m, A=357㎡
○기  간 : 2013~2015</t>
    <phoneticPr fontId="2" type="noConversion"/>
  </si>
  <si>
    <t>문화예술
특성화를
통한 중앙동
상권활성화
사업</t>
    <phoneticPr fontId="2" type="noConversion"/>
  </si>
  <si>
    <t>○위  치 :북문로2가 소나무길 일원
○사업량 :문화예술기반구축 A=2,137㎡
          특화거리조성 L=1,300m
○기  간 : 2014~2018</t>
    <phoneticPr fontId="2" type="noConversion"/>
  </si>
  <si>
    <t>○기본 및 실시설계 진행중</t>
    <phoneticPr fontId="2" type="noConversion"/>
  </si>
  <si>
    <t>도시개발</t>
  </si>
  <si>
    <t>산업단지
조성</t>
    <phoneticPr fontId="2" type="noConversion"/>
  </si>
  <si>
    <t>청주테크노폴리스
공업용수도
설치사업</t>
    <phoneticPr fontId="2" type="noConversion"/>
  </si>
  <si>
    <t>○위  치 : 흥덕구 강서2동
○사업량 : 공업용수 5,143톤/일
○기  간 : 2013~2016</t>
    <phoneticPr fontId="2" type="noConversion"/>
  </si>
  <si>
    <t>청주테크노폴리스
폐수연계
처리시설
설치사업</t>
    <phoneticPr fontId="2" type="noConversion"/>
  </si>
  <si>
    <t>오송제2생명
과학단지
폐수종말
처리시설</t>
    <phoneticPr fontId="2" type="noConversion"/>
  </si>
  <si>
    <t>○위  치 : 흥덕구 오송읍 봉산리 일원
○사업량 : 11,8000㎥/일
(1단계 5,900㎥/일, 2단계 5,900㎥/일)
○기  간 : 2014~2018</t>
    <phoneticPr fontId="2" type="noConversion"/>
  </si>
  <si>
    <t>오송제2생명
과학단지
용수공급
시설</t>
    <phoneticPr fontId="2" type="noConversion"/>
  </si>
  <si>
    <t>녹색도시
명품도시
구현</t>
    <phoneticPr fontId="2" type="noConversion"/>
  </si>
  <si>
    <t>시민감동
건축행정
추진</t>
    <phoneticPr fontId="2" type="noConversion"/>
  </si>
  <si>
    <t>청주청원
통합시
경관계획
(재정비)
수립</t>
    <phoneticPr fontId="2" type="noConversion"/>
  </si>
  <si>
    <t>건축디자인과</t>
    <phoneticPr fontId="2" type="noConversion"/>
  </si>
  <si>
    <t>도시 및
주거환경
정비사업</t>
    <phoneticPr fontId="2" type="noConversion"/>
  </si>
  <si>
    <t>주거환경
개선사업</t>
  </si>
  <si>
    <t>영운구역
주거환경
개선사업</t>
  </si>
  <si>
    <t xml:space="preserve">광역도시대비 역동적인 안전한 도로교통망구축 </t>
    <phoneticPr fontId="2" type="noConversion"/>
  </si>
  <si>
    <t>주간선광역도로망조기구축</t>
    <phoneticPr fontId="2" type="noConversion"/>
  </si>
  <si>
    <t>청주(휴암~오동)국도
대체우회
도로건설</t>
    <phoneticPr fontId="2" type="noConversion"/>
  </si>
  <si>
    <t>도로시설과</t>
    <phoneticPr fontId="2" type="noConversion"/>
  </si>
  <si>
    <t>광역도시대비 역동적인 안전한 도로교통망구축</t>
    <phoneticPr fontId="2" type="noConversion"/>
  </si>
  <si>
    <t>청주시
도로건설
관리계획
수립</t>
    <phoneticPr fontId="2" type="noConversion"/>
  </si>
  <si>
    <t>○위  치 : 청주시 전역
○사업량 : 도로건설관리계획수립
○기  간 : 2015~2017</t>
    <phoneticPr fontId="2" type="noConversion"/>
  </si>
  <si>
    <t>청주(남면~북면)국도
대체우회
도로건설</t>
    <phoneticPr fontId="2" type="noConversion"/>
  </si>
  <si>
    <t>제2순환로(서청주교~송절교차로)개설공사</t>
    <phoneticPr fontId="2" type="noConversion"/>
  </si>
  <si>
    <t>○실시계획인가
  * 보상추진중</t>
    <phoneticPr fontId="2" type="noConversion"/>
  </si>
  <si>
    <r>
      <t>○위  치 :</t>
    </r>
    <r>
      <rPr>
        <sz val="8"/>
        <color theme="1"/>
        <rFont val="굴림체"/>
        <family val="3"/>
        <charset val="129"/>
      </rPr>
      <t xml:space="preserve"> </t>
    </r>
    <r>
      <rPr>
        <sz val="9"/>
        <color theme="1"/>
        <rFont val="굴림체"/>
        <family val="3"/>
        <charset val="129"/>
      </rPr>
      <t>비하동 서청주교
           ~송절삼거리
○사업량 : L=1.88km, B=35m
○기  간 : 2012~2017</t>
    </r>
    <phoneticPr fontId="2" type="noConversion"/>
  </si>
  <si>
    <t>광역도시 대비 역동적인 안전한 도로교통망 구축</t>
    <phoneticPr fontId="2" type="noConversion"/>
  </si>
  <si>
    <t>주간선 광역도로망 조기 구축</t>
    <phoneticPr fontId="2" type="noConversion"/>
  </si>
  <si>
    <t>무심동서로 확장사업</t>
    <phoneticPr fontId="2" type="noConversion"/>
  </si>
  <si>
    <t>강서택지
지구~석곡
교차로
도로개설</t>
    <phoneticPr fontId="2" type="noConversion"/>
  </si>
  <si>
    <t>광역도시대비역동적인안전한도로교통망구축</t>
  </si>
  <si>
    <t>도심내 도로
교통망 확충</t>
    <phoneticPr fontId="2" type="noConversion"/>
  </si>
  <si>
    <t>상당공원~
명암로간
도로개설</t>
    <phoneticPr fontId="2" type="noConversion"/>
  </si>
  <si>
    <t>도심과농촌지역연결도로개설</t>
    <phoneticPr fontId="2" type="noConversion"/>
  </si>
  <si>
    <t>월오~가덕간도로개설
공사</t>
    <phoneticPr fontId="2" type="noConversion"/>
  </si>
  <si>
    <t>청주역~
옥산간
도로확장
공사</t>
    <phoneticPr fontId="2" type="noConversion"/>
  </si>
  <si>
    <t>광역도시대비역동적인안전한도로교통망구축</t>
    <phoneticPr fontId="2" type="noConversion"/>
  </si>
  <si>
    <t>청주대학교 예술대학~
율량2지구간
도로개설
공사</t>
    <phoneticPr fontId="2" type="noConversion"/>
  </si>
  <si>
    <t>덕천교~
새터초교
사거리
도로확장</t>
    <phoneticPr fontId="2" type="noConversion"/>
  </si>
  <si>
    <t>도심내도로교통망구축</t>
    <phoneticPr fontId="2" type="noConversion"/>
  </si>
  <si>
    <t>탑연1리~
진흥아파트
우회도로
건설</t>
    <phoneticPr fontId="2" type="noConversion"/>
  </si>
  <si>
    <t>가장로
(아름다운
웨딩홀~
고은삼거리)
도로확장</t>
    <phoneticPr fontId="2" type="noConversion"/>
  </si>
  <si>
    <t>미평동
남지로
도로개설</t>
    <phoneticPr fontId="2" type="noConversion"/>
  </si>
  <si>
    <t>지북동
마을진입로
개설</t>
    <phoneticPr fontId="2" type="noConversion"/>
  </si>
  <si>
    <t>자연과 시민이 함께하는 하천조성</t>
  </si>
  <si>
    <t>자연재해로부터 안전한 하천정비</t>
  </si>
  <si>
    <t>개신지구
우수저류
시설 설치
사업</t>
    <phoneticPr fontId="2" type="noConversion"/>
  </si>
  <si>
    <t>하천방재과</t>
    <phoneticPr fontId="2" type="noConversion"/>
  </si>
  <si>
    <t>도장골 
소하천 
정비사업</t>
  </si>
  <si>
    <t>구방 소하천
정비사업</t>
    <phoneticPr fontId="2" type="noConversion"/>
  </si>
  <si>
    <t>자연이살아숨쉬는생태하천복원</t>
  </si>
  <si>
    <t>무심천
고향의 강
정비사업</t>
    <phoneticPr fontId="2" type="noConversion"/>
  </si>
  <si>
    <t>월운천
생태하천
복원사업</t>
    <phoneticPr fontId="2" type="noConversion"/>
  </si>
  <si>
    <t>자연이살아숨쉬는생태하천복원</t>
    <phoneticPr fontId="2" type="noConversion"/>
  </si>
  <si>
    <t>용두천
생태하천
복원사업</t>
    <phoneticPr fontId="2" type="noConversion"/>
  </si>
  <si>
    <t>맑고 
깨끗한 
수질관리</t>
    <phoneticPr fontId="2" type="noConversion"/>
  </si>
  <si>
    <t>내추
소하천
정비사업</t>
    <phoneticPr fontId="2" type="noConversion"/>
  </si>
  <si>
    <t>○위  치 : 청원구 북이면 신기리
○사업량 : 소하천정비 L=1.2km
○기  간 : 2013~2016</t>
    <phoneticPr fontId="2" type="noConversion"/>
  </si>
  <si>
    <t>후기
소하천 
정비사업</t>
    <phoneticPr fontId="2" type="noConversion"/>
  </si>
  <si>
    <t>○위  치 : 청원구 오창읍 후기리
○사업량 : 소하천정비 L=1.74km
○기  간 : 2014~2015</t>
    <phoneticPr fontId="2" type="noConversion"/>
  </si>
  <si>
    <t>탑연
소하천
정비사업</t>
    <phoneticPr fontId="2" type="noConversion"/>
  </si>
  <si>
    <t>○위  치 : 흥덕구 강내면 탑연리
○사업량 : 소하천정비 L=1.12km
○기  간 : 2014~2016</t>
    <phoneticPr fontId="2" type="noConversion"/>
  </si>
  <si>
    <t>친환경적
청정도시
추진기반
조성</t>
    <phoneticPr fontId="2" type="noConversion"/>
  </si>
  <si>
    <t>녹색환경
생활화</t>
    <phoneticPr fontId="2" type="noConversion"/>
  </si>
  <si>
    <t>청주
국제에코
콤플렉스
조성</t>
    <phoneticPr fontId="2" type="noConversion"/>
  </si>
  <si>
    <t>환경정책과</t>
    <phoneticPr fontId="2" type="noConversion"/>
  </si>
  <si>
    <t>밝고깨끗한
자원순환
도시
으뜸 청주</t>
    <phoneticPr fontId="2" type="noConversion"/>
  </si>
  <si>
    <t>폐기물
처리시설
확충</t>
    <phoneticPr fontId="2" type="noConversion"/>
  </si>
  <si>
    <t>청주권
광역매립장
증설사업</t>
    <phoneticPr fontId="2" type="noConversion"/>
  </si>
  <si>
    <t>자원정책과</t>
    <phoneticPr fontId="2" type="noConversion"/>
  </si>
  <si>
    <t>○위  치 : 강내면 학천리 산77-11
           외 3필지
○사업량 : 면적 29,093㎡
○기  간 : 2012~2016</t>
    <phoneticPr fontId="2" type="noConversion"/>
  </si>
  <si>
    <t>청주권광역소각시설
증설사업</t>
    <phoneticPr fontId="2" type="noConversion"/>
  </si>
  <si>
    <t>하수관리</t>
    <phoneticPr fontId="2" type="noConversion"/>
  </si>
  <si>
    <t>지하수관리시스템 구축사업</t>
    <phoneticPr fontId="2" type="noConversion"/>
  </si>
  <si>
    <t>공공하수도
시설확충 및 운영</t>
    <phoneticPr fontId="2" type="noConversion"/>
  </si>
  <si>
    <t>가덕
하수처리
시설설치
사업</t>
    <phoneticPr fontId="2" type="noConversion"/>
  </si>
  <si>
    <t>○위  치 : 남일.두산리103번지 일원
○사업량 : 하수처리장 Q=800톤/일
○기  간 : 2013~2017</t>
    <phoneticPr fontId="2" type="noConversion"/>
  </si>
  <si>
    <t>가덕
하수관거
설치사업</t>
    <phoneticPr fontId="2" type="noConversion"/>
  </si>
  <si>
    <t>○위  치 : 상당구 가덕면 일원
○사업량 : 하수관거 L=36km
○기  간 : 2013~2017</t>
    <phoneticPr fontId="2" type="noConversion"/>
  </si>
  <si>
    <t>남이
하수처리
시설 설치
사업</t>
    <phoneticPr fontId="2" type="noConversion"/>
  </si>
  <si>
    <t>남이
하수관거
정비사업</t>
    <phoneticPr fontId="2" type="noConversion"/>
  </si>
  <si>
    <t>○위  치 : 남이.척산리외3곳
○사업량 : 하수관로24.5km
○기  간 : 2012~2017</t>
    <phoneticPr fontId="2" type="noConversion"/>
  </si>
  <si>
    <t>남일
하수관거
정비사업</t>
    <phoneticPr fontId="2" type="noConversion"/>
  </si>
  <si>
    <t>○위  치 : 남일면 효촌리외3곳
○사업량 : 하수관로22.9km
○기  간 : 2012~2016</t>
    <phoneticPr fontId="2" type="noConversion"/>
  </si>
  <si>
    <t>묵방 3리
마을하수
처리시설
설치사업</t>
    <phoneticPr fontId="2" type="noConversion"/>
  </si>
  <si>
    <t>석실
하수관거
정비사업</t>
    <phoneticPr fontId="2" type="noConversion"/>
  </si>
  <si>
    <t>○위  치 : 서원구 남이면 석실리일원
○사업량 : 하수관거 L=4.9km
○기  간 : 2012~2016</t>
    <phoneticPr fontId="2" type="noConversion"/>
  </si>
  <si>
    <t>학천마을
하수도
정비사업</t>
    <phoneticPr fontId="2" type="noConversion"/>
  </si>
  <si>
    <t>○위  치 : 강내면 학천리 일원
○사업량 : 하수관로 L=4.7km
○기  간 : 2012~2015</t>
    <phoneticPr fontId="2" type="noConversion"/>
  </si>
  <si>
    <t>폐수·가축
분뇨
처리시설
확충및개선</t>
    <phoneticPr fontId="2" type="noConversion"/>
  </si>
  <si>
    <t>내수지구
가축분뇨
처리시설
개선사업</t>
    <phoneticPr fontId="2" type="noConversion"/>
  </si>
  <si>
    <t>○위  치 : 내수읍 내수리141번지일원
○사업량 : 140톤/일
○기  간 : 2012~2016</t>
    <phoneticPr fontId="2" type="noConversion"/>
  </si>
  <si>
    <t>옥산
하수처리
시설설치
사업</t>
    <phoneticPr fontId="2" type="noConversion"/>
  </si>
  <si>
    <t>○위  치 : 흥덕.옥산.신촌리292번지
           일원
○사업량 : 하수처리장2,600톤/일
○기  간 : 2009~2015</t>
    <phoneticPr fontId="2" type="noConversion"/>
  </si>
  <si>
    <t>옥산
하수관거
설치사업</t>
    <phoneticPr fontId="2" type="noConversion"/>
  </si>
  <si>
    <t>○위  치 : 흥덕구 옥산면 일원
○사업량 : 하수관거L=21.9km
○기  간 : 2009~2015</t>
    <phoneticPr fontId="2" type="noConversion"/>
  </si>
  <si>
    <t>최고수준의 체육시설
관리</t>
    <phoneticPr fontId="2" type="noConversion"/>
  </si>
  <si>
    <t>경기력
향상을 위한
체육시설
개선</t>
    <phoneticPr fontId="2" type="noConversion"/>
  </si>
  <si>
    <t>청원
종합사격장
시설보수
사업</t>
    <phoneticPr fontId="2" type="noConversion"/>
  </si>
  <si>
    <t>○위  치 : 내수읍 도원세교로 369
○사업량 : 결선사격장 증축 등
○기  간 : 2012~2016</t>
    <phoneticPr fontId="2" type="noConversion"/>
  </si>
  <si>
    <t>청주
실내수영장
개선사업
(장애)</t>
    <phoneticPr fontId="2" type="noConversion"/>
  </si>
  <si>
    <t xml:space="preserve">○위  치 : 서원구 흥덕로 69
○사업량 : 장애인관람석 설치 등
○기  간 : 2014~2016 </t>
    <phoneticPr fontId="2" type="noConversion"/>
  </si>
  <si>
    <t>청주
실내수영장
개선사업
(노후)</t>
    <phoneticPr fontId="2" type="noConversion"/>
  </si>
  <si>
    <t xml:space="preserve">○위  치 : 서원구 흥덕로 69
○사업량 : 천장,바닥,타일교체 등 
○기  간 : 2014~2016 </t>
    <phoneticPr fontId="2" type="noConversion"/>
  </si>
  <si>
    <t>청주체육관 개선사업
(장애)</t>
    <phoneticPr fontId="2" type="noConversion"/>
  </si>
  <si>
    <t>○위  치 : 서원구 사직대로 229
○사업량 : 화장실보수,자동문 설치 등 
○기  간 : 2014~2016</t>
    <phoneticPr fontId="2" type="noConversion"/>
  </si>
  <si>
    <t>청주체육관 개선사업
(노후)</t>
    <phoneticPr fontId="2" type="noConversion"/>
  </si>
  <si>
    <t>○위  치 : 서원구 사직대로 229
○사업량 : 창호,바닥교체,방송설비 등
○기  간 : 2014~2016</t>
    <phoneticPr fontId="2" type="noConversion"/>
  </si>
  <si>
    <t>문화산업
육성</t>
    <phoneticPr fontId="2" type="noConversion"/>
  </si>
  <si>
    <t>문화기반시설확충</t>
  </si>
  <si>
    <t>오창복합
문화센터
건립</t>
    <phoneticPr fontId="2" type="noConversion"/>
  </si>
  <si>
    <t>지역균형
발전을 위한
도시기반
조성</t>
    <phoneticPr fontId="2" type="noConversion"/>
  </si>
  <si>
    <t>도로관리</t>
  </si>
  <si>
    <t>○위  치 : 서원구 사직동 청주대교
○사업량 : 교량받침 교체 168개소,
          교면방수 및 재포장 2,295㎡
○기  간 : 2015</t>
    <phoneticPr fontId="2" type="noConversion"/>
  </si>
  <si>
    <t>청남교
보수보강
공사</t>
    <phoneticPr fontId="2" type="noConversion"/>
  </si>
  <si>
    <t>○위  치 : 서원구 모충동 청남교
○사업량 : 교량받침 교체 160개소,
          교면방수 및 재포장 3,321㎡
○기  간 : 2015</t>
    <phoneticPr fontId="2" type="noConversion"/>
  </si>
  <si>
    <t>흥덕구 
건설교통과</t>
    <phoneticPr fontId="2" type="noConversion"/>
  </si>
  <si>
    <t>계 속 비 사 업(변경) 조 서</t>
    <phoneticPr fontId="2" type="noConversion"/>
  </si>
  <si>
    <t>(단위 : 천원)</t>
    <phoneticPr fontId="2" type="noConversion"/>
  </si>
  <si>
    <t>사    업</t>
    <phoneticPr fontId="2" type="noConversion"/>
  </si>
  <si>
    <t>해당부서</t>
    <phoneticPr fontId="2" type="noConversion"/>
  </si>
  <si>
    <t>2013년 까지</t>
    <phoneticPr fontId="2" type="noConversion"/>
  </si>
  <si>
    <t>2014년</t>
    <phoneticPr fontId="2" type="noConversion"/>
  </si>
  <si>
    <t xml:space="preserve"> 당해연도
예산액
(2015년)</t>
    <phoneticPr fontId="2" type="noConversion"/>
  </si>
  <si>
    <t>2016년
예산액</t>
    <phoneticPr fontId="2" type="noConversion"/>
  </si>
  <si>
    <t>비   고
(공정율)</t>
    <phoneticPr fontId="2" type="noConversion"/>
  </si>
  <si>
    <t>총    계</t>
    <phoneticPr fontId="2" type="noConversion"/>
  </si>
  <si>
    <t>재해 및 재난 예방</t>
    <phoneticPr fontId="2" type="noConversion"/>
  </si>
  <si>
    <t>침수위험
지구 정비</t>
    <phoneticPr fontId="2" type="noConversion"/>
  </si>
  <si>
    <t>내덕지구
우수저류시설 설치사업</t>
    <phoneticPr fontId="2" type="noConversion"/>
  </si>
  <si>
    <t>안전총괄과</t>
    <phoneticPr fontId="2" type="noConversion"/>
  </si>
  <si>
    <t>○위  치 : 구MBC앞
○사업량 : Q=20,000㎥
○기  간 : 2012~2014</t>
    <phoneticPr fontId="2" type="noConversion"/>
  </si>
  <si>
    <t>원마루시장 
고객지원
센터건립</t>
    <phoneticPr fontId="2" type="noConversion"/>
  </si>
  <si>
    <t>일자리경제과</t>
    <phoneticPr fontId="2" type="noConversion"/>
  </si>
  <si>
    <t>문화예술과</t>
    <phoneticPr fontId="2" type="noConversion"/>
  </si>
  <si>
    <t>○위  치 : 상당구 정북동 일원
○사업량 : 146,487㎡
○기  간 : 1999~2016</t>
    <phoneticPr fontId="2" type="noConversion"/>
  </si>
  <si>
    <t>체육진흥과</t>
    <phoneticPr fontId="2" type="noConversion"/>
  </si>
  <si>
    <t>○위  치 : 흥덕구 휴암동 산65-1 일원
○사업량 : 부지46,737㎡,연면적200㎡
○기  간 : 2011~2015</t>
    <phoneticPr fontId="2" type="noConversion"/>
  </si>
  <si>
    <t>○공사준공</t>
    <phoneticPr fontId="2" type="noConversion"/>
  </si>
  <si>
    <t>○위  치 : 상당구 월오동 179-3 일원
○사업량 : 부지9,254㎡,연면적1,999㎡
○기  간 : 2013~2016</t>
    <phoneticPr fontId="2" type="noConversion"/>
  </si>
  <si>
    <t>○위  치 : 상당구 사천동 산59-4번지
○사업량 : 연면적1,000㎡
○기  간 : 2011~2015</t>
    <phoneticPr fontId="2" type="noConversion"/>
  </si>
  <si>
    <t>내수생활
체육공원
조성</t>
    <phoneticPr fontId="2" type="noConversion"/>
  </si>
  <si>
    <t>○위  치 : 청원구 내수읍 내수리 100 
○사업량 : 부지면적 154,068㎡
○기  간 : 2013~2017</t>
    <phoneticPr fontId="2" type="noConversion"/>
  </si>
  <si>
    <t>청주
실내빙상장
건립사업</t>
    <phoneticPr fontId="2" type="noConversion"/>
  </si>
  <si>
    <t>○위  치 : 청원구 주중동 514-8 일원
○사업량 : 부지면적17,271㎡
           연면적4,000㎡
○기  간 : 2015~2017</t>
    <phoneticPr fontId="2" type="noConversion"/>
  </si>
  <si>
    <t>체육시설
관리과</t>
    <phoneticPr fontId="2" type="noConversion"/>
  </si>
  <si>
    <t>문화예술
진흥</t>
    <phoneticPr fontId="2" type="noConversion"/>
  </si>
  <si>
    <t>문화기반
시설 확충</t>
    <phoneticPr fontId="2" type="noConversion"/>
  </si>
  <si>
    <t>시립미술관</t>
    <phoneticPr fontId="2" type="noConversion"/>
  </si>
  <si>
    <t>○위  치 : 서원구 충렬로 18번길50
○사업량 : 부지9,134㎡, 건물4,546㎡
           (지하1층, 지상4층)
○기  간 : 2012~2015</t>
    <phoneticPr fontId="2" type="noConversion"/>
  </si>
  <si>
    <t>농업생산기반시설확충</t>
    <phoneticPr fontId="2" type="noConversion"/>
  </si>
  <si>
    <t>옥산면
소재지
종합정비
사업</t>
    <phoneticPr fontId="2" type="noConversion"/>
  </si>
  <si>
    <t>농업정책과</t>
    <phoneticPr fontId="2" type="noConversion"/>
  </si>
  <si>
    <t>오송읍
소재지
종합정비
사업</t>
    <phoneticPr fontId="2" type="noConversion"/>
  </si>
  <si>
    <t>○위  치 : 오송읍 일원
○사업량 : 종합정비 1식
○기  간 : 2014~2018</t>
    <phoneticPr fontId="2" type="noConversion"/>
  </si>
  <si>
    <t>○실시 설계 준공
○시공업체 선정 및 
  감리 용역 의뢰
○8월말 착공</t>
    <phoneticPr fontId="2" type="noConversion"/>
  </si>
  <si>
    <t>○위  치 : 청주청원 통합구역
○사업량 : 940,349㎢
○기  간 : 2013~2015</t>
    <phoneticPr fontId="2" type="noConversion"/>
  </si>
  <si>
    <t>연구개발</t>
    <phoneticPr fontId="2" type="noConversion"/>
  </si>
  <si>
    <t>농업연구개발</t>
    <phoneticPr fontId="2" type="noConversion"/>
  </si>
  <si>
    <t>유기농산업
복합서비스
지원단지
조성</t>
    <phoneticPr fontId="2" type="noConversion"/>
  </si>
  <si>
    <t>연구개발과</t>
    <phoneticPr fontId="2" type="noConversion"/>
  </si>
  <si>
    <t>○위  치 : 상당구 지북동 341-1 외
○사업량 : 1개소(60,975㎡)
○기  간 : 2015~2018</t>
    <phoneticPr fontId="2" type="noConversion"/>
  </si>
  <si>
    <t>○공정율 96%</t>
    <phoneticPr fontId="2" type="noConversion"/>
  </si>
  <si>
    <t>○위  치 : 송천교~장평교
○사업량 : L=8.9㎞, B=20~35m
○기  간 : 2008~2020</t>
    <phoneticPr fontId="2" type="noConversion"/>
  </si>
  <si>
    <t>○위  치 : 강서택지지구~석곡교차로
○사업량 : L=2㎞, B=30m
○기  간 : 2010~2016</t>
    <phoneticPr fontId="2" type="noConversion"/>
  </si>
  <si>
    <t>청주(북일~남일)국도대체우회도로건설</t>
    <phoneticPr fontId="2" type="noConversion"/>
  </si>
  <si>
    <t>○위  치 : 청원구구성리~상당구효촌리
○사업량 : L=13.08㎞, B=20m
○기  간 : 2002~2022</t>
    <phoneticPr fontId="2" type="noConversion"/>
  </si>
  <si>
    <t>○위  치 : 수동~용담동
○사업량 : L=1.55km, B=20m
○기  간 : 2005~2016</t>
    <phoneticPr fontId="2" type="noConversion"/>
  </si>
  <si>
    <t>○공사중지(노선조정중)</t>
    <phoneticPr fontId="2" type="noConversion"/>
  </si>
  <si>
    <t>○위  치 : 월오동~가덕면한계리
○사업량 : L=1.13km, B=25m
○기  간 : 2010~2016</t>
    <phoneticPr fontId="2" type="noConversion"/>
  </si>
  <si>
    <t>○위  치 : 청주역~옥산간
○사업량 : L=2.1km, B=8→25m
○기  간 : 2008~2018</t>
    <phoneticPr fontId="2" type="noConversion"/>
  </si>
  <si>
    <t>○보상중(72% 완료)</t>
    <phoneticPr fontId="2" type="noConversion"/>
  </si>
  <si>
    <t>○위  치 : 예술대학~율량2지구간
○사업량 : L=0.62km, B=12m
○기  간 : 2012~2016</t>
    <phoneticPr fontId="2" type="noConversion"/>
  </si>
  <si>
    <t>○보상중(47% 완료)</t>
    <phoneticPr fontId="2" type="noConversion"/>
  </si>
  <si>
    <t>○위  치 : 덕천교~새터초교사거리
○사업량 : L=0.43km, B=10→25m
○기  간 : 2012~2017</t>
    <phoneticPr fontId="2" type="noConversion"/>
  </si>
  <si>
    <t>○위  치 : 강내면사무소~진흥아파트
○사업량 : L=2.5km, B=20m
○기  간 : 2014~2022</t>
    <phoneticPr fontId="2" type="noConversion"/>
  </si>
  <si>
    <t>○위  치 : 아름다운웨딩홀~고은삼거리
○사업량 : L=4.2km, B=8~13→20m
○기  간 : 2015~2025</t>
    <phoneticPr fontId="2" type="noConversion"/>
  </si>
  <si>
    <t>○위  치 : 청주가스충전소~자동차매매
○사업량 : L=0.66km, B=20m
○기  간 : 2015~2020</t>
    <phoneticPr fontId="2" type="noConversion"/>
  </si>
  <si>
    <t>○위  치 : 지북동마을방죽일원
○사업량 : L=0.27km, B=15m
○기  간 : 2015~2017</t>
    <phoneticPr fontId="2" type="noConversion"/>
  </si>
  <si>
    <t>○위  치 : 흥덕구 수의동
○사업량 : 소하천정비 L=1.0km
○기  간 : 2015~2016</t>
    <phoneticPr fontId="2" type="noConversion"/>
  </si>
  <si>
    <t>○위  치 : 상당구 미원면 구방리
○사업량 : 소하천정비 L=1.5km
○기  간 : 2015~2016</t>
    <phoneticPr fontId="2" type="noConversion"/>
  </si>
  <si>
    <t>○위  치 : 상당구 월오동~운동동 일원
○사업량 : L=2.5km
○기  간 : 2012~2017</t>
    <phoneticPr fontId="2" type="noConversion"/>
  </si>
  <si>
    <t>○위  치 : 흥덕구 문암동100 
○사업량 : 연면적 2,383.05㎡(건물)
           외부체험시설 11,887 ㎡
○기  간 : 2013~2016</t>
    <phoneticPr fontId="2" type="noConversion"/>
  </si>
  <si>
    <t>○위  치 : 휴암동 388-2번지 일원
○사업량 : 소각시설 200톤/일
○기  간 : 2009~2015</t>
    <phoneticPr fontId="2" type="noConversion"/>
  </si>
  <si>
    <t>효율적인
지하수관리</t>
    <phoneticPr fontId="2" type="noConversion"/>
  </si>
  <si>
    <t>하수정책과</t>
    <phoneticPr fontId="12" type="noConversion"/>
  </si>
  <si>
    <t>○위  치 : 청주시 일원
○사업량
  - 지하수관리시스템 구축 1식
  - 지하수시설 실태조사 38,400개소
  - 지하수 관측공 설치 4개소
○기  간 : 2015~2017</t>
    <phoneticPr fontId="2" type="noConversion"/>
  </si>
  <si>
    <t>○위  치 : 내수읍 묵방리 일원
○사업량 : 하수처리시설 30톤/일
○기  간 : 2012~2016</t>
    <phoneticPr fontId="2" type="noConversion"/>
  </si>
  <si>
    <t>하수도시설
관리</t>
    <phoneticPr fontId="2" type="noConversion"/>
  </si>
  <si>
    <t>공공하수
처리시설
운영 및 
유지관리</t>
    <phoneticPr fontId="2" type="noConversion"/>
  </si>
  <si>
    <t>맑고 
깨끗한 
수질관리</t>
  </si>
  <si>
    <t>공공하수도
시설확충 및 운영</t>
  </si>
  <si>
    <t>북이1단계 하수관로 정비사업</t>
    <phoneticPr fontId="2" type="noConversion"/>
  </si>
  <si>
    <t>하수정책과</t>
    <phoneticPr fontId="2" type="noConversion"/>
  </si>
  <si>
    <t>○위  치 : 청원구 북이면 신대리
○사업량 : 하수관로 매설 L=5.494km
○기  간 : 2012~2017</t>
    <phoneticPr fontId="2" type="noConversion"/>
  </si>
  <si>
    <t>우산1리 마을하수도 설치사업</t>
    <phoneticPr fontId="2" type="noConversion"/>
  </si>
  <si>
    <t>○위  치 : 청원구 내수읍 우산리
○사업량 : 하수처리장 증설 100톤/일
○기  간 : 2015~2017</t>
    <phoneticPr fontId="2" type="noConversion"/>
  </si>
  <si>
    <t>시립도서관</t>
    <phoneticPr fontId="2" type="noConversion"/>
  </si>
  <si>
    <t>○위  치 : 오창읍 각리 636-8
○사업량 : 대지9,367㎡ 면적8,284.5㎡
○기  간 : 2013~2015</t>
    <phoneticPr fontId="2" type="noConversion"/>
  </si>
  <si>
    <t>도시개발과</t>
    <phoneticPr fontId="2" type="noConversion"/>
  </si>
  <si>
    <t>○위  치 : 흥덕구 강서2동
○사업량 : 오ㆍ폐수 중계펌프장
  (Q=3,500㎥/일), 이송 관로
  (D300mm, L=1,000m)
○기  간 : 2015~2017</t>
    <phoneticPr fontId="2" type="noConversion"/>
  </si>
  <si>
    <t>오창제3산업단지 용수공급시설</t>
    <phoneticPr fontId="2" type="noConversion"/>
  </si>
  <si>
    <t>○위  치 : 오창읍 성재리
○사업량 : 관로(D300) 10.0km
○기  간 : 2012~2016</t>
    <phoneticPr fontId="2" type="noConversion"/>
  </si>
  <si>
    <t>○위  치 : 청주시 일원
○사업량 : 도시재생전략계획,
           선도지역활성화계획수립 등
○기  간 : 2014~2017</t>
    <phoneticPr fontId="2" type="noConversion"/>
  </si>
  <si>
    <t>○구 서울산부인과
  리모델링공사 집행
○공정율 90%</t>
    <phoneticPr fontId="2" type="noConversion"/>
  </si>
  <si>
    <t>○위  치 : 내덕2동
○사업량 : 122,407㎡
○기  간 : 2014~2017</t>
    <phoneticPr fontId="2" type="noConversion"/>
  </si>
  <si>
    <t>○정비계획 및 지구지정
  용역추진 중</t>
    <phoneticPr fontId="2" type="noConversion"/>
  </si>
  <si>
    <t>○위  치 : 영운동 167-1번지
○사업량 : 32,000㎡
○기  간 : 2014~2018</t>
    <phoneticPr fontId="2" type="noConversion"/>
  </si>
  <si>
    <t>청주대교
보수보강
공사</t>
    <phoneticPr fontId="2" type="noConversion"/>
  </si>
  <si>
    <t>서원구 
건설교통과</t>
    <phoneticPr fontId="2" type="noConversion"/>
  </si>
  <si>
    <t>석남천교
재가설공사
(강서1동
 교량정비)</t>
    <phoneticPr fontId="2" type="noConversion"/>
  </si>
  <si>
    <t>○위  치 :서촌동 653-1
○사업량 :교량 L=73m
○기  간 :2013~2015</t>
    <phoneticPr fontId="2" type="noConversion"/>
  </si>
  <si>
    <t>노인복지증진</t>
    <phoneticPr fontId="2" type="noConversion"/>
  </si>
  <si>
    <t>노인복지기반조성</t>
    <phoneticPr fontId="2" type="noConversion"/>
  </si>
  <si>
    <t>청주서원노인종합복지관건립</t>
    <phoneticPr fontId="2" type="noConversion"/>
  </si>
  <si>
    <t>노인장애인과</t>
    <phoneticPr fontId="2" type="noConversion"/>
  </si>
  <si>
    <t>○위  치 : 흥덕구 상신동 140-2
○사업량 : 브랜드개발, R&amp;D지원,
           가공식품센터건립
○기  간 : 2014~2018</t>
    <phoneticPr fontId="2" type="noConversion"/>
  </si>
  <si>
    <t>시민친화형도로교통기반조성</t>
  </si>
  <si>
    <t>농촌도로망확충</t>
  </si>
  <si>
    <t>갈원-산막간 도로확포장공사</t>
  </si>
  <si>
    <t>지역개발과</t>
  </si>
  <si>
    <t>석화-사인간 도로확포장공사</t>
  </si>
  <si>
    <t>다락-황탄간 도로확포장공사</t>
  </si>
  <si>
    <t>호정-추정간도로확포장공사</t>
  </si>
  <si>
    <t>시목-중척간 도로확포장공사</t>
  </si>
  <si>
    <t>오산-장동간 도로확포장공사</t>
  </si>
  <si>
    <t>영하-선암간 도로확포장공사</t>
  </si>
  <si>
    <t>구방-쌍이간 도로확포장공사</t>
  </si>
  <si>
    <t>황청도로 확포장공사</t>
  </si>
  <si>
    <t>가덕 행정-노동간 도로확포장공사</t>
  </si>
  <si>
    <t>성재-사정간 도로확포장공사</t>
  </si>
  <si>
    <t>가좌-성재간 도로확포장공사</t>
  </si>
  <si>
    <t>복현-성산간 도로확포장공사</t>
  </si>
  <si>
    <t>현암-갈산간 도로확포장공사</t>
  </si>
  <si>
    <t>남이 척산도로 확포장공사</t>
  </si>
  <si>
    <t>광역도시 대비 역동적인 안전한 도로교통망 구축</t>
  </si>
  <si>
    <t>주간선 광역도로망 조기 구축</t>
  </si>
  <si>
    <t>청주하이패스전용나들목설치</t>
  </si>
  <si>
    <t>도로시설과</t>
  </si>
  <si>
    <t xml:space="preserve">○공정률 95%
○2015.12월 집행완료
</t>
    <phoneticPr fontId="2" type="noConversion"/>
  </si>
  <si>
    <t>관광산업진흥</t>
    <phoneticPr fontId="2" type="noConversion"/>
  </si>
  <si>
    <t>관광기반조성</t>
    <phoneticPr fontId="2" type="noConversion"/>
  </si>
  <si>
    <t>세종대왕 행궁 조성사업</t>
    <phoneticPr fontId="2" type="noConversion"/>
  </si>
  <si>
    <t>관광과</t>
    <phoneticPr fontId="2" type="noConversion"/>
  </si>
  <si>
    <t>○신규
○타당성조사 및 기본계획
  수립용역 완료(2015.6.)
○토지매입비 별도</t>
    <phoneticPr fontId="2" type="noConversion"/>
  </si>
  <si>
    <t>○위  치 : 휴암~오동
○사업량 : L=13.33km,B=20m
○기  간 : 2008~2016</t>
    <phoneticPr fontId="2" type="noConversion"/>
  </si>
  <si>
    <t>○위  치 : 휴암~오동
○사업량 : L=13.33km, B=20m
○기  간 : 2008~2016</t>
    <phoneticPr fontId="2" type="noConversion"/>
  </si>
  <si>
    <t>○공정률 87%</t>
    <phoneticPr fontId="2" type="noConversion"/>
  </si>
  <si>
    <t>○9월중 착수</t>
    <phoneticPr fontId="2" type="noConversion"/>
  </si>
  <si>
    <t>○위  치 : 효촌~휴암
○사업량 : L=11.4Km,B=20m
○기  간 : 2001~2015</t>
    <phoneticPr fontId="2" type="noConversion"/>
  </si>
  <si>
    <r>
      <t>○2013.12. 단기1공구 준공
○2015.05. 단기3공구
           협의보상 
○공정율
 - 단기1공구 100%
 - 단기3공구</t>
    </r>
    <r>
      <rPr>
        <sz val="6"/>
        <color theme="1"/>
        <rFont val="굴림체"/>
        <family val="3"/>
      </rPr>
      <t>(청남교~모충대교)</t>
    </r>
    <r>
      <rPr>
        <sz val="9"/>
        <color theme="1"/>
        <rFont val="굴림체"/>
        <family val="3"/>
      </rPr>
      <t xml:space="preserve">
   협의보상 진행 </t>
    </r>
    <phoneticPr fontId="2" type="noConversion"/>
  </si>
  <si>
    <t>○공정율 90%</t>
    <phoneticPr fontId="2" type="noConversion"/>
  </si>
  <si>
    <t>○1구간 공사중
○공정율 48%</t>
    <phoneticPr fontId="2" type="noConversion"/>
  </si>
  <si>
    <t>○1구간 공사중(25%)</t>
    <phoneticPr fontId="2" type="noConversion"/>
  </si>
  <si>
    <t>○1구간 설계완료
○2구간 설계중</t>
    <phoneticPr fontId="2" type="noConversion"/>
  </si>
  <si>
    <t>○실시설계완료</t>
    <phoneticPr fontId="2" type="noConversion"/>
  </si>
  <si>
    <t>○위  치 : 흥덕구 강서2동
○사업량 : 공업용수 5,143톤/일
○기  간 : 2013~2017</t>
    <phoneticPr fontId="2" type="noConversion"/>
  </si>
  <si>
    <t>○2016년국비 반영액 조정
○배수관로(95%)
○가압장 설계중(상 시설과)
○배수지 공사중(상 시설과)</t>
    <phoneticPr fontId="2" type="noConversion"/>
  </si>
  <si>
    <t>○위  치 : 흥덕구 강서2동
○사업량 : 폐수 처리장 신설
  (Q=3,500㎥/일), 방류관로
  (D300~400mm, L=1,400m)
○기  간 : 2015~2018</t>
    <phoneticPr fontId="2" type="noConversion"/>
  </si>
  <si>
    <t>○환경부 폐수처리기본계획 
  변경(연계처리→처리장
  신설)을 조건으로 '16년
  국비 반영 및 사업계획
  변경요청</t>
    <phoneticPr fontId="2" type="noConversion"/>
  </si>
  <si>
    <t>○실시설계 진행중
 (공정율 95%)</t>
    <phoneticPr fontId="2" type="noConversion"/>
  </si>
  <si>
    <t>○실시설계진행중(95%)
○2016년 국비조정
(3,580백만원→3,480백만원)
○총사업비 국비조정
(5,080백만원→16,445백만원)
국토부 협의중
○취수원 위치변경
 (옥산 ⇒ 오송)
○공업용수량 증가
 (Q=2,400㎥ ⇒ Q=5,200㎥)</t>
    <phoneticPr fontId="2" type="noConversion"/>
  </si>
  <si>
    <t>도시개발</t>
    <phoneticPr fontId="2" type="noConversion"/>
  </si>
  <si>
    <t>산업단지
조성</t>
    <phoneticPr fontId="2" type="noConversion"/>
  </si>
  <si>
    <t>오창제3산업단지 폐수연계처리시설</t>
    <phoneticPr fontId="2" type="noConversion"/>
  </si>
  <si>
    <t>○신규
○실시설계완료</t>
    <phoneticPr fontId="2" type="noConversion"/>
  </si>
  <si>
    <t>○용역진행중
○공정율 50%</t>
    <phoneticPr fontId="2" type="noConversion"/>
  </si>
  <si>
    <t>○위  치 : 오창읍 각리 636-8
○사업량 : 대지9,367㎡ 면적8,284.5㎡
○기  간 : 2013~2016</t>
    <phoneticPr fontId="2" type="noConversion"/>
  </si>
  <si>
    <t>○위  치 : 서원구 충렬로 18번길50
○사업량 : 부지9,134㎡, 건물4,546㎡
           (지하1층, 지상4층)
○기  간 : 2012~2016</t>
    <phoneticPr fontId="2" type="noConversion"/>
  </si>
  <si>
    <t>○수장시설 및 인테리어
  별도발주</t>
    <phoneticPr fontId="2" type="noConversion"/>
  </si>
  <si>
    <t>○위  치 : 흥덕구 상신동 140-2
○사업량 : 브랜드개발 및 R&amp;D지원
○기  간 : 2014~2018</t>
    <phoneticPr fontId="2" type="noConversion"/>
  </si>
  <si>
    <t>○공정율 10%</t>
    <phoneticPr fontId="2" type="noConversion"/>
  </si>
  <si>
    <t>○신규
○공정율 30%</t>
    <phoneticPr fontId="20" type="noConversion"/>
  </si>
  <si>
    <t>○신규
○공정율 50%</t>
    <phoneticPr fontId="20" type="noConversion"/>
  </si>
  <si>
    <t>○신규
○보상절차 이행 중</t>
    <phoneticPr fontId="20" type="noConversion"/>
  </si>
  <si>
    <t>○신규
○공정율 20%</t>
    <phoneticPr fontId="20" type="noConversion"/>
  </si>
  <si>
    <t>○신규
○공정율 75%</t>
    <phoneticPr fontId="20" type="noConversion"/>
  </si>
  <si>
    <t>○신규
○공정율 10%</t>
    <phoneticPr fontId="20" type="noConversion"/>
  </si>
  <si>
    <t>○신규
○실시설계용역 중</t>
    <phoneticPr fontId="20" type="noConversion"/>
  </si>
  <si>
    <t>○신규
○2015.09. 실시설계 완료</t>
    <phoneticPr fontId="20" type="noConversion"/>
  </si>
  <si>
    <t>○위  치 : 청원구 북이면 석성리 63-1
○사업량 : 1개소(연면적 1,427㎡)
○기  간 : 2015~2019</t>
    <phoneticPr fontId="2" type="noConversion"/>
  </si>
  <si>
    <t>○2015.7.클러스터사업단
         설립
○2015.9.부지확보</t>
    <phoneticPr fontId="2" type="noConversion"/>
  </si>
  <si>
    <t xml:space="preserve">○공정률80%
○사업량 감소에 따른 변경
</t>
    <phoneticPr fontId="2" type="noConversion"/>
  </si>
  <si>
    <t>○공정율 25%</t>
    <phoneticPr fontId="2" type="noConversion"/>
  </si>
  <si>
    <r>
      <t xml:space="preserve">○총사업비:11,000,000천원
</t>
    </r>
    <r>
      <rPr>
        <sz val="8"/>
        <color theme="1"/>
        <rFont val="돋움"/>
        <family val="3"/>
        <charset val="129"/>
      </rPr>
      <t xml:space="preserve">  -하수도특별회계:274,057천원
   (2012년 설계비/(구)청원군)
  ※ 2013년 설계용역완료
   (총사업비에 포함,
    계속비조서 예산액에는
    회계상이로 미표시)
  -수특회계:10,725,943천원
   (공사비,감리비)   </t>
    </r>
    <r>
      <rPr>
        <sz val="9"/>
        <color theme="1"/>
        <rFont val="굴림체"/>
        <family val="3"/>
        <charset val="129"/>
      </rPr>
      <t xml:space="preserve">
○공정률 6%</t>
    </r>
    <phoneticPr fontId="2" type="noConversion"/>
  </si>
  <si>
    <r>
      <t xml:space="preserve">○총사업비:20,450,000천원
  </t>
    </r>
    <r>
      <rPr>
        <sz val="8"/>
        <color theme="1"/>
        <rFont val="돋움"/>
        <family val="3"/>
        <charset val="129"/>
      </rPr>
      <t>-하수도특별회계:522,620천원</t>
    </r>
    <r>
      <rPr>
        <sz val="9"/>
        <color theme="1"/>
        <rFont val="돋움"/>
        <family val="3"/>
        <charset val="129"/>
      </rPr>
      <t xml:space="preserve">
</t>
    </r>
    <r>
      <rPr>
        <sz val="8"/>
        <color theme="1"/>
        <rFont val="돋움"/>
        <family val="3"/>
        <charset val="129"/>
      </rPr>
      <t>(2012년설계비/(구)청원군)
  ※ 2013년 설계용역완료
   (총사업비에 포함,
    계속비조서 예산액에는
    회계상이로 미표시)</t>
    </r>
    <r>
      <rPr>
        <sz val="9"/>
        <color theme="1"/>
        <rFont val="돋움"/>
        <family val="3"/>
        <charset val="129"/>
      </rPr>
      <t xml:space="preserve">
</t>
    </r>
    <r>
      <rPr>
        <sz val="8"/>
        <color theme="1"/>
        <rFont val="돋움"/>
        <family val="3"/>
        <charset val="129"/>
      </rPr>
      <t xml:space="preserve"> -수특회계:19,927,380천원
  (공사비,감리비) </t>
    </r>
    <r>
      <rPr>
        <sz val="9"/>
        <color theme="1"/>
        <rFont val="돋움"/>
        <family val="3"/>
        <charset val="129"/>
      </rPr>
      <t xml:space="preserve">  
○공정률 7%</t>
    </r>
    <phoneticPr fontId="2" type="noConversion"/>
  </si>
  <si>
    <r>
      <t xml:space="preserve">○총사업비:13,448,000천원
</t>
    </r>
    <r>
      <rPr>
        <sz val="8"/>
        <color theme="1"/>
        <rFont val="돋움"/>
        <family val="3"/>
        <charset val="129"/>
      </rPr>
      <t xml:space="preserve"> -하수도특별회계:349,728천원
(2012년 설계비/(구)청원군)
 ※2013년 설계용역완료
  (총사업비에 포함,
   계속비조서 예산액에는
   회계상이로 미표시)
 -수특회계 :13,098,272천원
   (공사비, 감리비</t>
    </r>
    <r>
      <rPr>
        <sz val="9"/>
        <color theme="1"/>
        <rFont val="돋움"/>
        <family val="3"/>
        <charset val="129"/>
      </rPr>
      <t>)   
○실시설계용역완료
○2015.6:공사착공
 (공정률 9%)</t>
    </r>
    <phoneticPr fontId="2" type="noConversion"/>
  </si>
  <si>
    <r>
      <t xml:space="preserve">○총사업비:14,597,000천원
</t>
    </r>
    <r>
      <rPr>
        <sz val="8"/>
        <color theme="1"/>
        <rFont val="돋움"/>
        <family val="3"/>
        <charset val="129"/>
      </rPr>
      <t xml:space="preserve"> -하수도특별회계:378,872천원
(2012년 설계비/(구)청원군)
 ※2013년 설계용역완료
  (총사업비에 포함,
   계속비조서 예산액에는
   회계상이로 미표시)
 -수특회계 :14,218,128천원
  (공사비, 감리비)</t>
    </r>
    <r>
      <rPr>
        <sz val="9"/>
        <color theme="1"/>
        <rFont val="돋움"/>
        <family val="3"/>
        <charset val="129"/>
      </rPr>
      <t xml:space="preserve">
○실시설계용역완료
○2015.4:공사착공
 (공정률 21%)</t>
    </r>
    <phoneticPr fontId="2" type="noConversion"/>
  </si>
  <si>
    <t>○기본및실시설계완료
○2014.7:공사착공
 (공정율 52%)</t>
    <phoneticPr fontId="2" type="noConversion"/>
  </si>
  <si>
    <r>
      <rPr>
        <sz val="8"/>
        <color theme="1"/>
        <rFont val="굴림체"/>
        <family val="3"/>
        <charset val="129"/>
      </rPr>
      <t xml:space="preserve">○총사업비:1,146,000천원
</t>
    </r>
    <r>
      <rPr>
        <sz val="8"/>
        <color theme="1"/>
        <rFont val="돋움"/>
        <family val="3"/>
        <charset val="129"/>
      </rPr>
      <t xml:space="preserve">  -하수도특별회계:37,000천원
    (2012년설계비/(구)청원군)
  ※ 2013년 설계용역완료
   (총사업비에 포함,
    계속비조서 예산액에는
    회계상이로 미표시)
  -수특회계:1,109,000천원
   (공사비,감리비) </t>
    </r>
    <r>
      <rPr>
        <sz val="9"/>
        <color theme="1"/>
        <rFont val="굴림체"/>
        <family val="3"/>
        <charset val="129"/>
      </rPr>
      <t xml:space="preserve">  
○공정률 82%</t>
    </r>
    <phoneticPr fontId="2" type="noConversion"/>
  </si>
  <si>
    <t>○기본및실시설계완료
○2014.7:공사착공
 (공정율 97%)</t>
    <phoneticPr fontId="2" type="noConversion"/>
  </si>
  <si>
    <r>
      <t xml:space="preserve">○총사업비:2,264,000천원
</t>
    </r>
    <r>
      <rPr>
        <sz val="8"/>
        <color theme="1"/>
        <rFont val="돋움"/>
        <family val="3"/>
        <charset val="129"/>
      </rPr>
      <t xml:space="preserve">  -하수도특별회계:74,593천원
    (2012년설계비/(구)청원군)
  ※ 2014년 설계용역완료
   (총사업비에 포함,
    계속비조서 예산액에는
    회계상이로 미표시)
  -수특회계:2,189,407천원
   (공사비,감리비)</t>
    </r>
    <r>
      <rPr>
        <sz val="9"/>
        <color theme="1"/>
        <rFont val="굴림체"/>
        <family val="3"/>
        <charset val="129"/>
      </rPr>
      <t xml:space="preserve">
○2014.5 : 설계용역 완료
○2014.7 : 공사착공
 (공정률 90%)</t>
    </r>
    <phoneticPr fontId="2" type="noConversion"/>
  </si>
  <si>
    <t>○위  치 : 강내면 학천리 일원
○사업량 : 하수관로 L=4.7km
○기  간 : 2012~2016</t>
    <phoneticPr fontId="2" type="noConversion"/>
  </si>
  <si>
    <t>○공정율 6%</t>
    <phoneticPr fontId="2" type="noConversion"/>
  </si>
  <si>
    <t xml:space="preserve">○공정률 100%
</t>
    <phoneticPr fontId="2" type="noConversion"/>
  </si>
  <si>
    <t>○공정률 100%</t>
    <phoneticPr fontId="2" type="noConversion"/>
  </si>
  <si>
    <r>
      <t xml:space="preserve">○총사업비:3,720,000천원
</t>
    </r>
    <r>
      <rPr>
        <sz val="8"/>
        <color theme="1"/>
        <rFont val="돋움"/>
        <family val="3"/>
        <charset val="129"/>
      </rPr>
      <t xml:space="preserve">  -하수도특별회계:108,705천원
    (2012년설계비/(구)청원군)
  ※ 2013년 설계용역완료
   (총사업비에 포함,
    계속비조서 예산액에는
    회계상이로 미표시)
  -수특회계:3,611,295천원
  (공사비,감리비)</t>
    </r>
    <r>
      <rPr>
        <sz val="9"/>
        <color theme="1"/>
        <rFont val="굴림체"/>
        <family val="3"/>
      </rPr>
      <t xml:space="preserve">  
○2013.11 : 설계완료
○2015. 4 : 공사착공
 (공정률 28%)</t>
    </r>
    <phoneticPr fontId="2" type="noConversion"/>
  </si>
  <si>
    <t>○2015. 3 : 설계용역착수</t>
    <phoneticPr fontId="2" type="noConversion"/>
  </si>
  <si>
    <t>○위  치 : 남이면 가마리, 석판리
○사업량 : 하수관로 L=10.57km
○기  간 : 2015~2018</t>
    <phoneticPr fontId="2" type="noConversion"/>
  </si>
  <si>
    <t>가마,석판 하수관거 
정비사업</t>
    <phoneticPr fontId="2" type="noConversion"/>
  </si>
  <si>
    <t xml:space="preserve">
○토지매입완료
○기존건축물 철거완료
○공정율:60%</t>
    <phoneticPr fontId="2" type="noConversion"/>
  </si>
  <si>
    <t>○공정율
 -남문 치성 및 산성로
  보수 80%
 -동문 육축 및 성곽해체
  보수 20%</t>
    <phoneticPr fontId="2" type="noConversion"/>
  </si>
  <si>
    <t>○해자발굴 공정률 90%
○해자정비 공정률 70%</t>
    <phoneticPr fontId="2" type="noConversion"/>
  </si>
  <si>
    <t>○위  치 : 개신동 충북대학교 정문
○사업량 : 13,700㎥
○기  간 : 2013~2016</t>
    <phoneticPr fontId="2" type="noConversion"/>
  </si>
  <si>
    <t>○위  치 : 개신동 충북대학교 정문
○사업량 : 13,700㎥
○기  간 : 2013~2015</t>
    <phoneticPr fontId="2" type="noConversion"/>
  </si>
  <si>
    <t xml:space="preserve">○공사추진중
 (PC구조물 설치,
  유출입관로 설치)
○공정률 70% </t>
    <phoneticPr fontId="12" type="noConversion"/>
  </si>
  <si>
    <t>○실시설계완료 
○전략환경영향평가
  용역완료 (공정율 100%)
○토지보상 중
○2016년도 공사착공 예정</t>
    <phoneticPr fontId="2" type="noConversion"/>
  </si>
  <si>
    <t>○공사추진중
 (저수호안, 산책로조성)
○공정율 44%</t>
    <phoneticPr fontId="2" type="noConversion"/>
  </si>
  <si>
    <t>○위  치 : 상당구 월오동~운동동 일원
○사업량 : L=2.5km
○기  간 : 2012~2017</t>
    <phoneticPr fontId="2" type="noConversion"/>
  </si>
  <si>
    <t>○공사추진중
 (저수호안, 여울조성)
○공정율 32%</t>
    <phoneticPr fontId="2" type="noConversion"/>
  </si>
  <si>
    <t>○실시설계용역중
(생태하천복원심의)</t>
    <phoneticPr fontId="2" type="noConversion"/>
  </si>
  <si>
    <t xml:space="preserve">○2차분 공사 준공 
 (공정율 100%)
○2016년도 
  3차분 공사 착공 예정 </t>
    <phoneticPr fontId="2" type="noConversion"/>
  </si>
  <si>
    <t>○위  치 : 상당구 미원면 구방리
○사업량 : 소하천정비 L=1.5km
○기  간 : 2015~2017</t>
    <phoneticPr fontId="2" type="noConversion"/>
  </si>
  <si>
    <t>○위  치 : 청원구 북이면 신기리
○사업량 : 소하천정비 L=1.2km
○기  간 : 2013~2017</t>
    <phoneticPr fontId="2" type="noConversion"/>
  </si>
  <si>
    <t>○위  치 : 청원구 오창읍 후기리
○사업량 : 소하천정비 L=1.74km
○기  간 : 2014~2015</t>
    <phoneticPr fontId="2" type="noConversion"/>
  </si>
  <si>
    <t>○2차분 공사 준공 
 (공정율 100%)
○2015년도 마무리사업</t>
    <phoneticPr fontId="2" type="noConversion"/>
  </si>
  <si>
    <t>○위  치 : 흥덕구 강내면 탑연리
○사업량 : 소하천정비 L=1.12km
○기  간 : 2014~2016</t>
    <phoneticPr fontId="2" type="noConversion"/>
  </si>
  <si>
    <t>○보상중
 (공정율 90%)
○2016년도 공사착공예정</t>
    <phoneticPr fontId="2" type="noConversion"/>
  </si>
  <si>
    <t>○공정율 67%</t>
    <phoneticPr fontId="2" type="noConversion"/>
  </si>
  <si>
    <t>○위  치 : 서원구 모충동 청남교
○사업량 : 교량받침 교체 160개소,
          교면방수 및 재포장 3,321㎡
○기  간 : 2015</t>
    <phoneticPr fontId="2" type="noConversion"/>
  </si>
  <si>
    <t>○공정율 100%</t>
    <phoneticPr fontId="2" type="noConversion"/>
  </si>
  <si>
    <t>○신규</t>
    <phoneticPr fontId="2" type="noConversion"/>
  </si>
  <si>
    <t>○기본계획 수립완료
○시행계획 수립중</t>
    <phoneticPr fontId="2" type="noConversion"/>
  </si>
  <si>
    <t>○기본계획 및
  세부설계 추진중</t>
    <phoneticPr fontId="2" type="noConversion"/>
  </si>
  <si>
    <t>○용역진행중
○공정율 80%</t>
    <phoneticPr fontId="2" type="noConversion"/>
  </si>
  <si>
    <t>○추가 5필지 중 2필지 보상
○미보상필지에 대한 토지수용절차 진행
○공사 집행 준비
 (석면, 철거, 문화재)
○공정율 45%</t>
    <phoneticPr fontId="2" type="noConversion"/>
  </si>
  <si>
    <t>○활성화계획 승인신청
○기반시설 정비사업 실시
  설계 용역 중(상당로, 
  상당로 302번길 확장)</t>
    <phoneticPr fontId="2" type="noConversion"/>
  </si>
  <si>
    <t>○공정율 85%
○2015.12. 준공예정</t>
    <phoneticPr fontId="2" type="noConversion"/>
  </si>
  <si>
    <t>○위  치 : 상당구 월오동 179-3 일원
○사업량 : 부지9,254㎡,연면적1,999㎡
○기  간 : 2013~2016</t>
    <phoneticPr fontId="2" type="noConversion"/>
  </si>
  <si>
    <t>○실시설계용역 추진중</t>
    <phoneticPr fontId="2" type="noConversion"/>
  </si>
  <si>
    <t>○위  치 : 청원구 사천동 산59-4번지
○사업량 : 연면적1,000㎡
○기  간 : 2011~2015</t>
    <phoneticPr fontId="2" type="noConversion"/>
  </si>
  <si>
    <t>○위  치 : 청원구 내수읍 내수리 100 
○사업량 : 부지면적 154,068㎡
○기  간 : 2013~2017</t>
    <phoneticPr fontId="2" type="noConversion"/>
  </si>
  <si>
    <t>○도시계획시설 결정 완료
○2015. 05~ : 보상추진</t>
    <phoneticPr fontId="2" type="noConversion"/>
  </si>
  <si>
    <t>○위  치 : 청원구 주중동 514-8 일원
○사업량 : 부지면적17,271㎡
           연면적4,000㎡
○기  간 : 2015~2017</t>
    <phoneticPr fontId="2" type="noConversion"/>
  </si>
  <si>
    <t>○공정율 85%</t>
    <phoneticPr fontId="2" type="noConversion"/>
  </si>
  <si>
    <t>○공정률 98%</t>
    <phoneticPr fontId="2" type="noConversion"/>
  </si>
  <si>
    <t>○일상감사 및 계약심사 중</t>
    <phoneticPr fontId="2" type="noConversion"/>
  </si>
  <si>
    <t>○공정율 85%</t>
    <phoneticPr fontId="2" type="noConversion"/>
  </si>
  <si>
    <r>
      <t xml:space="preserve">○신규
○총사업비:8,618,000천원
</t>
    </r>
    <r>
      <rPr>
        <sz val="8"/>
        <color theme="1"/>
        <rFont val="돋움"/>
        <family val="3"/>
        <charset val="129"/>
      </rPr>
      <t xml:space="preserve">  -하수도특별회계:108,928천원
    (2012년설계비/(구)청원군)
 ※ 2013년 설계용역완료(석판)
   (총사업비에 포함,
    계속비조서 예산액에는
    회계상이로 미표시)
  -수특회계:8,509,072천원
  (설계비,공사비,감리비)</t>
    </r>
    <r>
      <rPr>
        <sz val="9"/>
        <color theme="1"/>
        <rFont val="굴림체"/>
        <family val="3"/>
      </rPr>
      <t xml:space="preserve">  
○2013.11 : 설계완료(석판)
○2015.11 : 설계착수(가마)</t>
    </r>
    <phoneticPr fontId="2" type="noConversion"/>
  </si>
  <si>
    <t>광역도시대비역동적인안전한도로교통망구축</t>
    <phoneticPr fontId="2" type="noConversion"/>
  </si>
  <si>
    <t>도심내도로교통망확충</t>
    <phoneticPr fontId="2" type="noConversion"/>
  </si>
  <si>
    <t>도로시설과</t>
    <phoneticPr fontId="2" type="noConversion"/>
  </si>
  <si>
    <t>○실시설계완료</t>
    <phoneticPr fontId="2" type="noConversion"/>
  </si>
  <si>
    <t>○신규
○1구간(0.25km) 공사착공
○기타구간 실시설계용역중</t>
    <phoneticPr fontId="2" type="noConversion"/>
  </si>
  <si>
    <t>○위  치 : 석곡교차로 일원
○사업량 : 하이패스전용나들목설치
           2개소
○기  간 : 2015~2018</t>
    <phoneticPr fontId="12" type="noConversion"/>
  </si>
  <si>
    <t>○신규
○2015.10. 타당성검토용역
           착수</t>
    <phoneticPr fontId="12" type="noConversion"/>
  </si>
  <si>
    <t>○2012.12. 용역 준공
○2015.03. 공사 착공
* 공사, 보상병행 추진</t>
    <phoneticPr fontId="2" type="noConversion"/>
  </si>
  <si>
    <t>○2015.03. 2공구 공사착공
○2015.04. 1-1공구 개통
* 공사, 보상병행 추진</t>
    <phoneticPr fontId="2" type="noConversion"/>
  </si>
  <si>
    <t>102건</t>
    <phoneticPr fontId="2" type="noConversion"/>
  </si>
  <si>
    <t>미호천 제방도로 교행차로 설치공사
(미호로확장공사)</t>
    <phoneticPr fontId="2" type="noConversion"/>
  </si>
  <si>
    <t>○위  치 : 서원구 산남동1086 일원
○사업량 : 부지4,646㎡,연면적4,500㎡
○기  간 : 2015~-2017</t>
    <phoneticPr fontId="2" type="noConversion"/>
  </si>
  <si>
    <t>○위  치 : 청원구 내수읍
           초정약수공원 일원
○사업량 : 부지36,000㎡,건축2,560㎡
○기  간 : 2015~2018</t>
    <phoneticPr fontId="2" type="noConversion"/>
  </si>
  <si>
    <t>○위  치 : 상당구 사천동 산59-4 일원
○사업량 : 부지20,000㎡
           연면적4,500㎡
○기  간 : 2011~2015</t>
    <phoneticPr fontId="2" type="noConversion"/>
  </si>
  <si>
    <t>○위  치 : 청원구 사천동 산59-4 일원
○사업량 : 부지20,000㎡
           연면적4,500㎡
○기  간 : 2011~2015</t>
    <phoneticPr fontId="2" type="noConversion"/>
  </si>
  <si>
    <t>○위  치 : 청원구 오창읍 일원
○사업량 : 1개소
○기  간 : 2014~2016</t>
    <phoneticPr fontId="2" type="noConversion"/>
  </si>
  <si>
    <t>○위  치 : 강내면 태성리 산 8번지
○사업량 : 1개소(800㎡:시설면적)
○기  간 : 2013~2016</t>
    <phoneticPr fontId="2" type="noConversion"/>
  </si>
  <si>
    <t>○위  치 : 문암공원~전)환경사업소
○사업량 : L=5.5km, B=5→8.5m
○기  간 : 2015~2018</t>
    <phoneticPr fontId="2" type="noConversion"/>
  </si>
  <si>
    <t>○위  치 : 서원구 남이면 산막리 일원
○사업량 : L=1.0km, B=8.0m
○기  간 : 2015~2017</t>
    <phoneticPr fontId="2" type="noConversion"/>
  </si>
  <si>
    <t>○위  치 : 흥덕구 강내면 석화리 일원
○사업량 : L=1.7km, B=8.0m
○기  간 : 2015~2017</t>
    <phoneticPr fontId="2" type="noConversion"/>
  </si>
  <si>
    <t>○위  치 : 흥덕구 강내면 황탄리 일원
○사업량 : L=1.2km, B=8.0m
○기  간 : 2015~2017</t>
    <phoneticPr fontId="2" type="noConversion"/>
  </si>
  <si>
    <t>○위  치 : 상당구 낭성면 호정리, 
           추정리 일원
○사업량 : L=1.0km, B=6.5m
○기  간 : 2015~2017</t>
    <phoneticPr fontId="2" type="noConversion"/>
  </si>
  <si>
    <t>○위  치 : 서원구 현도면 중척리 일원
○사업량 : L=0.73km, B=8.0m
○기  간 : 2015~2017</t>
    <phoneticPr fontId="2" type="noConversion"/>
  </si>
  <si>
    <t>○위  치 : 흥덕구 옥산면 장동리 일원
○사업량 : L=0.3km, B=8.0m
○기  간 : 2015~2017</t>
    <phoneticPr fontId="2" type="noConversion"/>
  </si>
  <si>
    <t>○위  치 : 청원구 북이면 영하리 일원
○사업량 : L=2.22km, B=8.0m
○기  간 : 2015~2016</t>
    <phoneticPr fontId="2" type="noConversion"/>
  </si>
  <si>
    <t>○위  치 : 상당구 미원면 구방리 일원
○사업량 : L=1.57km, B=8.0m
○기  간 : 2015~2016</t>
    <phoneticPr fontId="2" type="noConversion"/>
  </si>
  <si>
    <t>○위  치 : 상당구 남일면 황청리 일원
○사업량 : L=0.8km, B=8.0m
○기  간 : 2015~2017</t>
    <phoneticPr fontId="2" type="noConversion"/>
  </si>
  <si>
    <t>○위  치 : 상당구 가덕면 행정리 일원
○사업량 : L=1.67km, B=8.0m
○기  간 : 2015~2017</t>
    <phoneticPr fontId="2" type="noConversion"/>
  </si>
  <si>
    <t>○위  치 : 흥덕구 옥산면 사정리 일원
○사업량 : L=0.48km, B=8.0m
○기  간 : 2015~2017</t>
    <phoneticPr fontId="2" type="noConversion"/>
  </si>
  <si>
    <t>○위  치 : 청원구 오창읍 성재리 일원
○사업량 : L=1.16km, B=8.0m
○기  간 : 2015~2017</t>
    <phoneticPr fontId="2" type="noConversion"/>
  </si>
  <si>
    <t>○위  치 : 청원구 오창읍 복현리 일원
○사업량 : L=1.0km, B=8.0m
○기  간 : 2015~2017</t>
    <phoneticPr fontId="2" type="noConversion"/>
  </si>
  <si>
    <t>○위  치 : 상당구 낭성면 현암리 일원
○사업량 : L=1.59km, B=8.0m
○기  간 : 2015~2016</t>
    <phoneticPr fontId="2" type="noConversion"/>
  </si>
  <si>
    <t>○위  치 : 서원구 남이면 척산리 일원
○사업량 : L=1.0km, B=6.5m
○기  간 : 2015~2017</t>
    <phoneticPr fontId="2" type="noConversion"/>
  </si>
  <si>
    <t>○위  치 : 흥덕구 원평동~상당구
           지북동
○사업량 : L=6.7km
○기  간 : 2011~2018</t>
    <phoneticPr fontId="2" type="noConversion"/>
  </si>
  <si>
    <t>○위  치 : 서원구 남이면 부용외천리
○사업량 : 1,000톤/일,하수관로 7.4km
○기  간 : 2012~2017</t>
    <phoneticPr fontId="2" type="noConversion"/>
  </si>
  <si>
    <t>○위  치 : 흥덕구 오송읍 봉산리 일원
○사업량 : 관로 6.3㎞(D400~500㎜),
           가압장1식,배수지16,400㎥
○기  간 : 2014~2018</t>
    <phoneticPr fontId="2" type="noConversion"/>
  </si>
  <si>
    <t>○위  치 : 청원구 오창읍 성재리
○사업량 : 관로 D300 L13.4km
           중계펌프 1식
○기  간 : 2015~2017</t>
    <phoneticPr fontId="2" type="noConversion"/>
  </si>
  <si>
    <t>○2015.07. 문화체육관광부 
           공모 선정
○2015.10. 지방재정 투자
           심사(중앙) 완료</t>
    <phoneticPr fontId="2" type="noConversion"/>
  </si>
  <si>
    <t>○부지 및 기반시설조성
  (토공,옹벽,상하수도)
○골조공사 완료
○외벽마감재 공사 추진중
  (미장벽돌 쌓기,
   징크판넬 붙이기)
○공정율 60%</t>
    <phoneticPr fontId="2" type="noConversion"/>
  </si>
  <si>
    <t>○실시설계진행중(95%)
○2015년국비조정
(8,559백만원→3,840백만원)</t>
    <phoneticPr fontId="12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</si>
  <si>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청원구 오창읍 성산리~장남리</t>
    </r>
    <r>
      <rPr>
        <sz val="9"/>
        <color theme="1"/>
        <rFont val="굴림체"/>
        <family val="3"/>
        <charset val="129"/>
      </rPr>
      <t>○사업량 : L=5.0km
○기  간 : 2013~2017</t>
    </r>
    <phoneticPr fontId="2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</si>
  <si>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청원구 오창읍 성산리~장남리</t>
    </r>
    <r>
      <rPr>
        <sz val="9"/>
        <color theme="1"/>
        <rFont val="굴림체"/>
        <family val="3"/>
        <charset val="129"/>
      </rPr>
      <t>○사업량 : L=5.0km
○기  간 : 2013~2017</t>
    </r>
    <phoneticPr fontId="2" type="noConversion"/>
  </si>
  <si>
    <r>
      <t xml:space="preserve">○위  치 : 청원구 오창읍 성재리
○사업량 : </t>
    </r>
    <r>
      <rPr>
        <sz val="8"/>
        <color theme="1"/>
        <rFont val="굴림체"/>
        <family val="3"/>
        <charset val="129"/>
      </rPr>
      <t>관로 L=18.5km
             관로(D400) L= 17km
             관로(D150) L=1.5km
             가압장 1식, 배수지 5,200㎥</t>
    </r>
    <r>
      <rPr>
        <sz val="9"/>
        <color theme="1"/>
        <rFont val="굴림체"/>
        <family val="3"/>
        <charset val="129"/>
      </rPr>
      <t xml:space="preserve">
○기  간 : 2012~2017</t>
    </r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</si>
</sst>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"/>
    <numFmt numFmtId="177" formatCode="#,##0;[Red]#,##0"/>
    <numFmt numFmtId="178" formatCode="#,##0_ ;[Red]\-#,##0\ "/>
  </numFmts>
  <fonts count="2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"/>
      <family val="3"/>
    </font>
    <font>
      <sz val="10"/>
      <name val="굴림"/>
      <family val="3"/>
      <charset val="129"/>
    </font>
    <font>
      <sz val="24"/>
      <color indexed="8"/>
      <name val="HY울릉도M"/>
      <family val="1"/>
      <charset val="129"/>
    </font>
    <font>
      <b/>
      <sz val="10"/>
      <name val="굴림체"/>
      <family val="3"/>
    </font>
    <font>
      <b/>
      <sz val="9"/>
      <name val="굴림체"/>
      <family val="3"/>
    </font>
    <font>
      <b/>
      <sz val="10"/>
      <color theme="1"/>
      <name val="굴림체"/>
      <family val="3"/>
    </font>
    <font>
      <sz val="9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굴림체"/>
      <family val="3"/>
    </font>
    <font>
      <sz val="8"/>
      <color theme="1"/>
      <name val="굴림체"/>
      <family val="3"/>
      <charset val="129"/>
    </font>
    <font>
      <sz val="8"/>
      <color theme="1"/>
      <name val="돋움"/>
      <family val="3"/>
      <charset val="129"/>
    </font>
    <font>
      <sz val="10"/>
      <color theme="1"/>
      <name val="굴림"/>
      <family val="3"/>
    </font>
    <font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6"/>
      <color theme="1"/>
      <name val="굴림체"/>
      <family val="3"/>
    </font>
    <font>
      <sz val="8"/>
      <name val="맑은 고딕"/>
      <family val="3"/>
      <charset val="129"/>
    </font>
    <font>
      <b/>
      <sz val="9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5" fillId="0" borderId="0"/>
    <xf numFmtId="41" fontId="1" fillId="0" borderId="0" applyFont="0" applyFill="0" applyBorder="0" applyAlignment="0" applyProtection="0">
      <alignment vertical="center"/>
    </xf>
    <xf numFmtId="0" fontId="4" fillId="0" borderId="0"/>
  </cellStyleXfs>
  <cellXfs count="90">
    <xf numFmtId="0" fontId="0" fillId="0" borderId="0" xfId="0"/>
    <xf numFmtId="0" fontId="6" fillId="0" borderId="0" xfId="3" applyFont="1" applyFill="1" applyAlignment="1"/>
    <xf numFmtId="0" fontId="6" fillId="0" borderId="0" xfId="3" applyFont="1" applyFill="1"/>
    <xf numFmtId="0" fontId="6" fillId="0" borderId="0" xfId="3" applyFont="1"/>
    <xf numFmtId="178" fontId="6" fillId="0" borderId="0" xfId="3" applyNumberFormat="1" applyFont="1" applyFill="1" applyAlignment="1"/>
    <xf numFmtId="0" fontId="6" fillId="0" borderId="0" xfId="3" applyFont="1" applyFill="1" applyAlignment="1">
      <alignment horizontal="left"/>
    </xf>
    <xf numFmtId="0" fontId="5" fillId="0" borderId="0" xfId="3"/>
    <xf numFmtId="0" fontId="6" fillId="0" borderId="0" xfId="3" applyFont="1" applyFill="1" applyAlignment="1">
      <alignment horizontal="right"/>
    </xf>
    <xf numFmtId="49" fontId="10" fillId="0" borderId="1" xfId="3" applyNumberFormat="1" applyFont="1" applyFill="1" applyBorder="1" applyAlignment="1">
      <alignment horizontal="left" vertical="center" wrapText="1"/>
    </xf>
    <xf numFmtId="178" fontId="11" fillId="0" borderId="1" xfId="3" applyNumberFormat="1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left"/>
    </xf>
    <xf numFmtId="0" fontId="5" fillId="0" borderId="0" xfId="3" applyFill="1"/>
    <xf numFmtId="178" fontId="11" fillId="0" borderId="1" xfId="3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 wrapText="1" shrinkToFit="1"/>
    </xf>
    <xf numFmtId="178" fontId="11" fillId="0" borderId="1" xfId="0" applyNumberFormat="1" applyFont="1" applyFill="1" applyBorder="1" applyAlignment="1">
      <alignment horizontal="right" vertical="center" shrinkToFit="1"/>
    </xf>
    <xf numFmtId="178" fontId="11" fillId="0" borderId="1" xfId="0" applyNumberFormat="1" applyFont="1" applyFill="1" applyBorder="1" applyAlignment="1">
      <alignment vertical="center" shrinkToFit="1"/>
    </xf>
    <xf numFmtId="49" fontId="11" fillId="0" borderId="1" xfId="3" applyNumberFormat="1" applyFont="1" applyFill="1" applyBorder="1" applyAlignment="1">
      <alignment horizontal="center" vertical="center" wrapText="1"/>
    </xf>
    <xf numFmtId="0" fontId="5" fillId="0" borderId="0" xfId="3" applyFill="1" applyAlignment="1">
      <alignment vertical="center"/>
    </xf>
    <xf numFmtId="177" fontId="11" fillId="0" borderId="1" xfId="0" applyNumberFormat="1" applyFont="1" applyFill="1" applyBorder="1" applyAlignment="1">
      <alignment horizontal="right" vertical="center" shrinkToFit="1"/>
    </xf>
    <xf numFmtId="176" fontId="1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 wrapText="1"/>
    </xf>
    <xf numFmtId="178" fontId="8" fillId="2" borderId="1" xfId="3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41" fontId="11" fillId="0" borderId="1" xfId="4" applyFont="1" applyFill="1" applyBorder="1" applyAlignment="1">
      <alignment vertical="center" shrinkToFit="1"/>
    </xf>
    <xf numFmtId="0" fontId="16" fillId="0" borderId="0" xfId="3" applyFont="1" applyFill="1"/>
    <xf numFmtId="0" fontId="11" fillId="0" borderId="0" xfId="3" applyFont="1" applyFill="1"/>
    <xf numFmtId="178" fontId="17" fillId="0" borderId="1" xfId="0" applyNumberFormat="1" applyFont="1" applyFill="1" applyBorder="1" applyAlignment="1">
      <alignment vertical="center" shrinkToFit="1"/>
    </xf>
    <xf numFmtId="49" fontId="11" fillId="0" borderId="1" xfId="5" applyNumberFormat="1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vertical="center"/>
    </xf>
    <xf numFmtId="0" fontId="4" fillId="0" borderId="0" xfId="5" applyFill="1"/>
    <xf numFmtId="49" fontId="13" fillId="0" borderId="1" xfId="0" applyNumberFormat="1" applyFont="1" applyFill="1" applyBorder="1" applyAlignment="1">
      <alignment vertical="center" wrapText="1" shrinkToFit="1"/>
    </xf>
    <xf numFmtId="178" fontId="11" fillId="0" borderId="1" xfId="5" applyNumberFormat="1" applyFont="1" applyFill="1" applyBorder="1" applyAlignment="1">
      <alignment vertical="center" shrinkToFit="1"/>
    </xf>
    <xf numFmtId="49" fontId="11" fillId="0" borderId="1" xfId="3" applyNumberFormat="1" applyFont="1" applyFill="1" applyBorder="1" applyAlignment="1">
      <alignment horizontal="left" vertical="center" wrapText="1"/>
    </xf>
    <xf numFmtId="49" fontId="11" fillId="0" borderId="1" xfId="3" applyNumberFormat="1" applyFont="1" applyFill="1" applyBorder="1" applyAlignment="1">
      <alignment horizontal="left" vertical="top" wrapText="1"/>
    </xf>
    <xf numFmtId="49" fontId="17" fillId="0" borderId="1" xfId="3" applyNumberFormat="1" applyFont="1" applyFill="1" applyBorder="1" applyAlignment="1">
      <alignment horizontal="left" vertical="center" wrapText="1"/>
    </xf>
    <xf numFmtId="49" fontId="17" fillId="0" borderId="1" xfId="3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center" wrapText="1" shrinkToFit="1"/>
    </xf>
    <xf numFmtId="178" fontId="17" fillId="0" borderId="1" xfId="0" applyNumberFormat="1" applyFont="1" applyFill="1" applyBorder="1" applyAlignment="1">
      <alignment horizontal="right" vertical="center" shrinkToFit="1"/>
    </xf>
    <xf numFmtId="178" fontId="21" fillId="0" borderId="1" xfId="3" applyNumberFormat="1" applyFont="1" applyFill="1" applyBorder="1" applyAlignment="1">
      <alignment vertical="center" shrinkToFit="1"/>
    </xf>
    <xf numFmtId="49" fontId="11" fillId="0" borderId="1" xfId="3" applyNumberFormat="1" applyFont="1" applyFill="1" applyBorder="1" applyAlignment="1">
      <alignment horizontal="left" vertical="center" wrapText="1"/>
    </xf>
    <xf numFmtId="0" fontId="7" fillId="0" borderId="0" xfId="3" applyFont="1" applyAlignment="1">
      <alignment horizontal="center"/>
    </xf>
    <xf numFmtId="49" fontId="8" fillId="2" borderId="1" xfId="3" applyNumberFormat="1" applyFont="1" applyFill="1" applyBorder="1" applyAlignment="1">
      <alignment horizontal="center" vertical="center" wrapText="1"/>
    </xf>
    <xf numFmtId="178" fontId="8" fillId="2" borderId="1" xfId="3" applyNumberFormat="1" applyFont="1" applyFill="1" applyBorder="1" applyAlignment="1">
      <alignment vertical="center" wrapText="1"/>
    </xf>
    <xf numFmtId="178" fontId="8" fillId="2" borderId="1" xfId="3" applyNumberFormat="1" applyFont="1" applyFill="1" applyBorder="1" applyAlignment="1">
      <alignment horizontal="center" vertical="center" wrapText="1"/>
    </xf>
    <xf numFmtId="178" fontId="9" fillId="2" borderId="1" xfId="3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vertical="top" wrapText="1"/>
    </xf>
    <xf numFmtId="49" fontId="11" fillId="0" borderId="1" xfId="3" applyNumberFormat="1" applyFont="1" applyFill="1" applyBorder="1" applyAlignment="1">
      <alignment vertical="top" wrapText="1"/>
    </xf>
    <xf numFmtId="49" fontId="11" fillId="0" borderId="1" xfId="3" applyNumberFormat="1" applyFont="1" applyFill="1" applyBorder="1" applyAlignment="1">
      <alignment horizontal="center" vertical="top" wrapText="1"/>
    </xf>
    <xf numFmtId="0" fontId="11" fillId="0" borderId="1" xfId="3" applyFont="1" applyFill="1" applyBorder="1" applyAlignment="1">
      <alignment vertical="top" shrinkToFit="1"/>
    </xf>
    <xf numFmtId="49" fontId="11" fillId="0" borderId="1" xfId="3" applyNumberFormat="1" applyFont="1" applyFill="1" applyBorder="1" applyAlignment="1">
      <alignment vertical="top" wrapText="1" shrinkToFit="1"/>
    </xf>
    <xf numFmtId="49" fontId="11" fillId="0" borderId="1" xfId="3" applyNumberFormat="1" applyFont="1" applyFill="1" applyBorder="1" applyAlignment="1">
      <alignment horizontal="left" vertical="top" shrinkToFit="1"/>
    </xf>
    <xf numFmtId="49" fontId="11" fillId="0" borderId="1" xfId="3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49" fontId="11" fillId="0" borderId="4" xfId="3" applyNumberFormat="1" applyFont="1" applyFill="1" applyBorder="1" applyAlignment="1">
      <alignment horizontal="left" vertical="center" wrapText="1"/>
    </xf>
    <xf numFmtId="49" fontId="11" fillId="0" borderId="5" xfId="3" applyNumberFormat="1" applyFont="1" applyFill="1" applyBorder="1" applyAlignment="1">
      <alignment horizontal="left" vertical="center" wrapText="1"/>
    </xf>
    <xf numFmtId="49" fontId="11" fillId="0" borderId="6" xfId="3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49" fontId="11" fillId="0" borderId="1" xfId="3" applyNumberFormat="1" applyFont="1" applyFill="1" applyBorder="1" applyAlignment="1">
      <alignment horizontal="left" vertical="top" wrapText="1" shrinkToFit="1"/>
    </xf>
    <xf numFmtId="49" fontId="13" fillId="0" borderId="4" xfId="3" applyNumberFormat="1" applyFont="1" applyFill="1" applyBorder="1" applyAlignment="1">
      <alignment horizontal="left" vertical="center" wrapText="1"/>
    </xf>
    <xf numFmtId="49" fontId="13" fillId="0" borderId="5" xfId="3" applyNumberFormat="1" applyFont="1" applyFill="1" applyBorder="1" applyAlignment="1">
      <alignment horizontal="left" vertical="center" wrapText="1"/>
    </xf>
    <xf numFmtId="49" fontId="13" fillId="0" borderId="6" xfId="3" applyNumberFormat="1" applyFont="1" applyFill="1" applyBorder="1" applyAlignment="1">
      <alignment horizontal="left" vertical="center" wrapText="1"/>
    </xf>
    <xf numFmtId="49" fontId="13" fillId="0" borderId="1" xfId="3" applyNumberFormat="1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vertical="top" wrapText="1" shrinkToFit="1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/>
    </xf>
    <xf numFmtId="49" fontId="17" fillId="0" borderId="1" xfId="3" applyNumberFormat="1" applyFont="1" applyFill="1" applyBorder="1" applyAlignment="1">
      <alignment horizontal="left" vertical="top" shrinkToFit="1"/>
    </xf>
    <xf numFmtId="49" fontId="17" fillId="0" borderId="1" xfId="3" applyNumberFormat="1" applyFont="1" applyFill="1" applyBorder="1" applyAlignment="1">
      <alignment horizontal="left" vertical="center" wrapText="1"/>
    </xf>
    <xf numFmtId="49" fontId="11" fillId="0" borderId="1" xfId="5" applyNumberFormat="1" applyFont="1" applyFill="1" applyBorder="1" applyAlignment="1">
      <alignment horizontal="left" vertical="top" shrinkToFit="1"/>
    </xf>
    <xf numFmtId="49" fontId="11" fillId="0" borderId="1" xfId="5" applyNumberFormat="1" applyFont="1" applyFill="1" applyBorder="1" applyAlignment="1">
      <alignment horizontal="left" vertical="center" wrapText="1"/>
    </xf>
    <xf numFmtId="49" fontId="11" fillId="0" borderId="1" xfId="5" applyNumberFormat="1" applyFont="1" applyFill="1" applyBorder="1" applyAlignment="1">
      <alignment vertical="top" wrapText="1" shrinkToFit="1"/>
    </xf>
    <xf numFmtId="49" fontId="3" fillId="0" borderId="4" xfId="3" applyNumberFormat="1" applyFont="1" applyFill="1" applyBorder="1" applyAlignment="1">
      <alignment horizontal="left" vertical="center" wrapText="1"/>
    </xf>
    <xf numFmtId="49" fontId="3" fillId="0" borderId="5" xfId="3" applyNumberFormat="1" applyFont="1" applyFill="1" applyBorder="1" applyAlignment="1">
      <alignment horizontal="left" vertical="center" wrapText="1"/>
    </xf>
    <xf numFmtId="49" fontId="3" fillId="0" borderId="6" xfId="3" applyNumberFormat="1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left" vertical="top" wrapText="1"/>
    </xf>
    <xf numFmtId="49" fontId="11" fillId="0" borderId="1" xfId="3" applyNumberFormat="1" applyFont="1" applyFill="1" applyBorder="1" applyAlignment="1">
      <alignment horizontal="left" vertical="top" wrapText="1"/>
    </xf>
    <xf numFmtId="49" fontId="3" fillId="0" borderId="1" xfId="3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vertical="top" wrapText="1"/>
    </xf>
    <xf numFmtId="49" fontId="18" fillId="0" borderId="1" xfId="3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 shrinkToFit="1"/>
    </xf>
    <xf numFmtId="49" fontId="11" fillId="0" borderId="4" xfId="3" applyNumberFormat="1" applyFont="1" applyFill="1" applyBorder="1" applyAlignment="1">
      <alignment vertical="center" wrapText="1"/>
    </xf>
    <xf numFmtId="49" fontId="11" fillId="0" borderId="5" xfId="3" applyNumberFormat="1" applyFont="1" applyFill="1" applyBorder="1" applyAlignment="1">
      <alignment vertical="center" wrapText="1"/>
    </xf>
    <xf numFmtId="49" fontId="11" fillId="0" borderId="6" xfId="3" applyNumberFormat="1" applyFont="1" applyFill="1" applyBorder="1" applyAlignment="1">
      <alignment vertical="center" wrapText="1"/>
    </xf>
    <xf numFmtId="49" fontId="11" fillId="0" borderId="1" xfId="5" applyNumberFormat="1" applyFont="1" applyFill="1" applyBorder="1" applyAlignment="1">
      <alignment vertical="top" wrapText="1"/>
    </xf>
  </cellXfs>
  <cellStyles count="6">
    <cellStyle name="쉼표 [0]" xfId="4" builtinId="6"/>
    <cellStyle name="쉼표 [0] 2 2" xfId="1"/>
    <cellStyle name="표준" xfId="0" builtinId="0"/>
    <cellStyle name="표준 2" xfId="2"/>
    <cellStyle name="표준 3" xfId="3"/>
    <cellStyle name="표준 3 2" xfId="5"/>
  </cellStyles>
  <dxfs count="0"/>
  <tableStyles count="0" defaultTableStyle="TableStyleMedium9" defaultPivotStyle="PivotStyleLight16"/>
  <colors>
    <mruColors>
      <color rgb="FF00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outlinePr summaryBelow="0" summaryRight="0"/>
  </sheetPr>
  <dimension ref="A1:IU317"/>
  <sheetViews>
    <sheetView tabSelected="1" view="pageBreakPreview" zoomScale="115" zoomScaleNormal="100" zoomScaleSheetLayoutView="115" workbookViewId="0">
      <pane ySplit="5" topLeftCell="A277" activePane="bottomLeft" state="frozen"/>
      <selection pane="bottomLeft" activeCell="F279" sqref="F279"/>
    </sheetView>
  </sheetViews>
  <sheetFormatPr defaultRowHeight="12.75" customHeight="1"/>
  <cols>
    <col min="1" max="2" width="8.6640625" style="1" customWidth="1"/>
    <col min="3" max="3" width="8.21875" style="1" customWidth="1"/>
    <col min="4" max="4" width="9.21875" style="2" customWidth="1"/>
    <col min="5" max="5" width="5.77734375" style="3" customWidth="1"/>
    <col min="6" max="6" width="26" style="3" customWidth="1"/>
    <col min="7" max="16" width="9.109375" style="4" customWidth="1"/>
    <col min="17" max="17" width="18.6640625" style="5" customWidth="1"/>
    <col min="18" max="16384" width="8.88671875" style="6"/>
  </cols>
  <sheetData>
    <row r="1" spans="1:17" ht="5.25" customHeight="1"/>
    <row r="2" spans="1:17" ht="37.5" customHeight="1">
      <c r="A2" s="44" t="s">
        <v>185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5" customHeight="1">
      <c r="Q3" s="7" t="s">
        <v>186</v>
      </c>
    </row>
    <row r="4" spans="1:17" ht="23.25" customHeight="1">
      <c r="A4" s="45" t="s">
        <v>187</v>
      </c>
      <c r="B4" s="45"/>
      <c r="C4" s="45"/>
      <c r="D4" s="45" t="s">
        <v>188</v>
      </c>
      <c r="E4" s="45" t="s">
        <v>3</v>
      </c>
      <c r="F4" s="45" t="s">
        <v>4</v>
      </c>
      <c r="G4" s="46" t="s">
        <v>5</v>
      </c>
      <c r="H4" s="47" t="s">
        <v>189</v>
      </c>
      <c r="I4" s="47"/>
      <c r="J4" s="47"/>
      <c r="K4" s="47" t="s">
        <v>190</v>
      </c>
      <c r="L4" s="47"/>
      <c r="M4" s="47"/>
      <c r="N4" s="47" t="s">
        <v>191</v>
      </c>
      <c r="O4" s="47" t="s">
        <v>192</v>
      </c>
      <c r="P4" s="48" t="s">
        <v>6</v>
      </c>
      <c r="Q4" s="45" t="s">
        <v>193</v>
      </c>
    </row>
    <row r="5" spans="1:17" ht="23.25" customHeight="1">
      <c r="A5" s="45"/>
      <c r="B5" s="45"/>
      <c r="C5" s="45"/>
      <c r="D5" s="45"/>
      <c r="E5" s="45"/>
      <c r="F5" s="45"/>
      <c r="G5" s="46"/>
      <c r="H5" s="24" t="s">
        <v>7</v>
      </c>
      <c r="I5" s="24" t="s">
        <v>8</v>
      </c>
      <c r="J5" s="24" t="s">
        <v>9</v>
      </c>
      <c r="K5" s="24" t="s">
        <v>7</v>
      </c>
      <c r="L5" s="24" t="s">
        <v>8</v>
      </c>
      <c r="M5" s="24" t="s">
        <v>9</v>
      </c>
      <c r="N5" s="47"/>
      <c r="O5" s="47"/>
      <c r="P5" s="48"/>
      <c r="Q5" s="45"/>
    </row>
    <row r="6" spans="1:17" ht="24" customHeight="1">
      <c r="A6" s="49" t="s">
        <v>194</v>
      </c>
      <c r="B6" s="49"/>
      <c r="C6" s="49"/>
      <c r="D6" s="49"/>
      <c r="E6" s="23" t="s">
        <v>0</v>
      </c>
      <c r="F6" s="49" t="s">
        <v>416</v>
      </c>
      <c r="G6" s="42">
        <f ca="1">SUM(H6,K6,N6,O6,P6)</f>
        <v>1769011015</v>
      </c>
      <c r="H6" s="42">
        <f ca="1">SUMIF($E$9:$H$337,E9,$H$9:$H$337)</f>
        <v>616455587</v>
      </c>
      <c r="I6" s="42">
        <f ca="1">SUMIF($E$9:$I$337,E9,$I$9:$I$337)</f>
        <v>591924918</v>
      </c>
      <c r="J6" s="42">
        <f ca="1">H6-I6</f>
        <v>24530669</v>
      </c>
      <c r="K6" s="42">
        <f ca="1">SUMIF($E$9:$M$337,E9,K$9:K$337)</f>
        <v>172958139</v>
      </c>
      <c r="L6" s="42">
        <f ca="1">SUMIF($E$9:$M$337,E9,L$9:L$337)</f>
        <v>116395630</v>
      </c>
      <c r="M6" s="42">
        <f ca="1">K6-L6</f>
        <v>56562509</v>
      </c>
      <c r="N6" s="42">
        <f ca="1">SUMIF($E$9:$P$337,E9,N$9:N$617)</f>
        <v>220196594</v>
      </c>
      <c r="O6" s="42">
        <f ca="1">SUMIF($E$9:$P$337,E9,O$9:O$617)</f>
        <v>222892680</v>
      </c>
      <c r="P6" s="42">
        <f ca="1">SUMIF($E$9:$P$337,E9,P$9:P$617)</f>
        <v>536508015</v>
      </c>
      <c r="Q6" s="8"/>
    </row>
    <row r="7" spans="1:17" ht="24" customHeight="1">
      <c r="A7" s="49"/>
      <c r="B7" s="49"/>
      <c r="C7" s="49"/>
      <c r="D7" s="49"/>
      <c r="E7" s="23" t="s">
        <v>1</v>
      </c>
      <c r="F7" s="49"/>
      <c r="G7" s="42">
        <f ca="1">SUM(H7,K7,N7,O7,P7)</f>
        <v>1899756324</v>
      </c>
      <c r="H7" s="42">
        <f ca="1">SUMIF($E$9:$H$337,E10,$H$9:$H$337)</f>
        <v>616455587</v>
      </c>
      <c r="I7" s="42">
        <f ca="1">SUMIF($E$9:$I$337,E10,$I$9:$I$337)</f>
        <v>595729957</v>
      </c>
      <c r="J7" s="42">
        <f ca="1">H7-I7</f>
        <v>20725630</v>
      </c>
      <c r="K7" s="42">
        <f ca="1">SUMIF($E$9:$M$337,E10,K$9:K$337)</f>
        <v>172978139</v>
      </c>
      <c r="L7" s="42">
        <f ca="1">SUMIF($E$9:$M$337,E10,L$9:L$617)</f>
        <v>123900542</v>
      </c>
      <c r="M7" s="42">
        <f ca="1">K7-L7</f>
        <v>49077597</v>
      </c>
      <c r="N7" s="42">
        <f ca="1">SUMIF($E$9:$P$337,E10,N$9:N$617)</f>
        <v>247318777</v>
      </c>
      <c r="O7" s="42">
        <f ca="1">SUMIF($E$9:$P$337,E10,O$9:O$617)</f>
        <v>238910669</v>
      </c>
      <c r="P7" s="42">
        <f ca="1">SUMIF($E$9:$P$337,E10,P$9:P$617)</f>
        <v>624093152</v>
      </c>
      <c r="Q7" s="8"/>
    </row>
    <row r="8" spans="1:17" ht="24" customHeight="1">
      <c r="A8" s="49"/>
      <c r="B8" s="49"/>
      <c r="C8" s="49"/>
      <c r="D8" s="49"/>
      <c r="E8" s="23" t="s">
        <v>2</v>
      </c>
      <c r="F8" s="49"/>
      <c r="G8" s="42">
        <f ca="1">G7-G6</f>
        <v>130745309</v>
      </c>
      <c r="H8" s="42">
        <f ca="1">H7-H6</f>
        <v>0</v>
      </c>
      <c r="I8" s="42">
        <f t="shared" ref="I8:P8" ca="1" si="0">I7-I6</f>
        <v>3805039</v>
      </c>
      <c r="J8" s="42">
        <f t="shared" ca="1" si="0"/>
        <v>-3805039</v>
      </c>
      <c r="K8" s="42">
        <f t="shared" ca="1" si="0"/>
        <v>20000</v>
      </c>
      <c r="L8" s="42">
        <f t="shared" ca="1" si="0"/>
        <v>7504912</v>
      </c>
      <c r="M8" s="42">
        <f t="shared" ca="1" si="0"/>
        <v>-7484912</v>
      </c>
      <c r="N8" s="42">
        <f t="shared" ca="1" si="0"/>
        <v>27122183</v>
      </c>
      <c r="O8" s="42">
        <f t="shared" ca="1" si="0"/>
        <v>16017989</v>
      </c>
      <c r="P8" s="42">
        <f t="shared" ca="1" si="0"/>
        <v>87585137</v>
      </c>
      <c r="Q8" s="8"/>
    </row>
    <row r="9" spans="1:17" s="11" customFormat="1" ht="51" hidden="1" customHeight="1">
      <c r="A9" s="50" t="s">
        <v>195</v>
      </c>
      <c r="B9" s="50" t="s">
        <v>196</v>
      </c>
      <c r="C9" s="51" t="s">
        <v>197</v>
      </c>
      <c r="D9" s="52" t="s">
        <v>198</v>
      </c>
      <c r="E9" s="17" t="s">
        <v>10</v>
      </c>
      <c r="F9" s="36" t="s">
        <v>199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10">
        <v>0</v>
      </c>
    </row>
    <row r="10" spans="1:17" s="11" customFormat="1" ht="51" hidden="1" customHeight="1">
      <c r="A10" s="50"/>
      <c r="B10" s="50"/>
      <c r="C10" s="51"/>
      <c r="D10" s="52"/>
      <c r="E10" s="17" t="s">
        <v>11</v>
      </c>
      <c r="F10" s="36" t="s">
        <v>199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37">
        <v>0</v>
      </c>
    </row>
    <row r="11" spans="1:17" s="11" customFormat="1" ht="51" hidden="1" customHeight="1">
      <c r="A11" s="50"/>
      <c r="B11" s="50"/>
      <c r="C11" s="51"/>
      <c r="D11" s="52"/>
      <c r="E11" s="17" t="s">
        <v>12</v>
      </c>
      <c r="F11" s="25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0">
        <v>0</v>
      </c>
    </row>
    <row r="12" spans="1:17" s="11" customFormat="1" ht="41.25" customHeight="1">
      <c r="A12" s="53" t="s">
        <v>16</v>
      </c>
      <c r="B12" s="53" t="s">
        <v>17</v>
      </c>
      <c r="C12" s="54" t="s">
        <v>200</v>
      </c>
      <c r="D12" s="55" t="s">
        <v>201</v>
      </c>
      <c r="E12" s="17" t="s">
        <v>10</v>
      </c>
      <c r="F12" s="36" t="s">
        <v>18</v>
      </c>
      <c r="G12" s="15">
        <f>SUM(H12,K12,N12,O12,P12)</f>
        <v>933391</v>
      </c>
      <c r="H12" s="9">
        <v>0</v>
      </c>
      <c r="I12" s="9">
        <v>0</v>
      </c>
      <c r="J12" s="9">
        <v>0</v>
      </c>
      <c r="K12" s="9">
        <v>403391</v>
      </c>
      <c r="L12" s="9">
        <v>382673</v>
      </c>
      <c r="M12" s="9">
        <v>20718</v>
      </c>
      <c r="N12" s="9">
        <v>530000</v>
      </c>
      <c r="O12" s="9">
        <v>0</v>
      </c>
      <c r="P12" s="9">
        <v>0</v>
      </c>
      <c r="Q12" s="56" t="s">
        <v>368</v>
      </c>
    </row>
    <row r="13" spans="1:17" s="11" customFormat="1" ht="41.25" customHeight="1">
      <c r="A13" s="53"/>
      <c r="B13" s="53"/>
      <c r="C13" s="54"/>
      <c r="D13" s="55"/>
      <c r="E13" s="17" t="s">
        <v>11</v>
      </c>
      <c r="F13" s="36" t="s">
        <v>18</v>
      </c>
      <c r="G13" s="15">
        <f>SUM(H13,K13,N13,O13,P13)</f>
        <v>933391</v>
      </c>
      <c r="H13" s="9">
        <v>0</v>
      </c>
      <c r="I13" s="9">
        <v>0</v>
      </c>
      <c r="J13" s="9">
        <v>0</v>
      </c>
      <c r="K13" s="9">
        <v>403391</v>
      </c>
      <c r="L13" s="9">
        <v>382673</v>
      </c>
      <c r="M13" s="9">
        <v>20718</v>
      </c>
      <c r="N13" s="9">
        <v>530000</v>
      </c>
      <c r="O13" s="9">
        <v>0</v>
      </c>
      <c r="P13" s="9">
        <v>0</v>
      </c>
      <c r="Q13" s="56"/>
    </row>
    <row r="14" spans="1:17" s="11" customFormat="1" ht="37.5" customHeight="1">
      <c r="A14" s="53"/>
      <c r="B14" s="53"/>
      <c r="C14" s="54"/>
      <c r="D14" s="55"/>
      <c r="E14" s="17" t="s">
        <v>12</v>
      </c>
      <c r="F14" s="25"/>
      <c r="G14" s="12">
        <f t="shared" ref="G14:P14" si="1">G13-G12</f>
        <v>0</v>
      </c>
      <c r="H14" s="12">
        <f t="shared" si="1"/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  <c r="L14" s="12">
        <f t="shared" si="1"/>
        <v>0</v>
      </c>
      <c r="M14" s="12">
        <f t="shared" si="1"/>
        <v>0</v>
      </c>
      <c r="N14" s="12">
        <f t="shared" si="1"/>
        <v>0</v>
      </c>
      <c r="O14" s="12">
        <f t="shared" si="1"/>
        <v>0</v>
      </c>
      <c r="P14" s="12">
        <f t="shared" si="1"/>
        <v>0</v>
      </c>
      <c r="Q14" s="56"/>
    </row>
    <row r="15" spans="1:17" s="11" customFormat="1" ht="37.5" customHeight="1">
      <c r="A15" s="57" t="s">
        <v>280</v>
      </c>
      <c r="B15" s="57" t="s">
        <v>281</v>
      </c>
      <c r="C15" s="57" t="s">
        <v>282</v>
      </c>
      <c r="D15" s="55" t="s">
        <v>283</v>
      </c>
      <c r="E15" s="17" t="s">
        <v>10</v>
      </c>
      <c r="F15" s="25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59" t="s">
        <v>389</v>
      </c>
    </row>
    <row r="16" spans="1:17" s="11" customFormat="1" ht="37.5" customHeight="1">
      <c r="A16" s="58"/>
      <c r="B16" s="58"/>
      <c r="C16" s="58"/>
      <c r="D16" s="55"/>
      <c r="E16" s="17" t="s">
        <v>11</v>
      </c>
      <c r="F16" s="14" t="s">
        <v>418</v>
      </c>
      <c r="G16" s="15">
        <f>SUM(H16,K16,N16,O16,P16)</f>
        <v>9700000</v>
      </c>
      <c r="H16" s="9">
        <v>0</v>
      </c>
      <c r="I16" s="9">
        <v>0</v>
      </c>
      <c r="J16" s="9">
        <v>0</v>
      </c>
      <c r="K16" s="12">
        <v>0</v>
      </c>
      <c r="L16" s="12">
        <v>0</v>
      </c>
      <c r="M16" s="9">
        <v>0</v>
      </c>
      <c r="N16" s="16">
        <v>2519000</v>
      </c>
      <c r="O16" s="16">
        <v>3804000</v>
      </c>
      <c r="P16" s="16">
        <v>3377000</v>
      </c>
      <c r="Q16" s="60"/>
    </row>
    <row r="17" spans="1:17" s="11" customFormat="1" ht="37.5" customHeight="1">
      <c r="A17" s="58"/>
      <c r="B17" s="58"/>
      <c r="C17" s="58"/>
      <c r="D17" s="55"/>
      <c r="E17" s="17" t="s">
        <v>12</v>
      </c>
      <c r="F17" s="25"/>
      <c r="G17" s="12">
        <f t="shared" ref="G17:P17" si="2">G16-G15</f>
        <v>9700000</v>
      </c>
      <c r="H17" s="12">
        <f t="shared" si="2"/>
        <v>0</v>
      </c>
      <c r="I17" s="12">
        <f t="shared" si="2"/>
        <v>0</v>
      </c>
      <c r="J17" s="12">
        <f t="shared" si="2"/>
        <v>0</v>
      </c>
      <c r="K17" s="12">
        <f t="shared" si="2"/>
        <v>0</v>
      </c>
      <c r="L17" s="12">
        <f t="shared" si="2"/>
        <v>0</v>
      </c>
      <c r="M17" s="12">
        <f t="shared" si="2"/>
        <v>0</v>
      </c>
      <c r="N17" s="12">
        <f t="shared" si="2"/>
        <v>2519000</v>
      </c>
      <c r="O17" s="12">
        <f t="shared" si="2"/>
        <v>3804000</v>
      </c>
      <c r="P17" s="12">
        <f t="shared" si="2"/>
        <v>3377000</v>
      </c>
      <c r="Q17" s="61"/>
    </row>
    <row r="18" spans="1:17" s="11" customFormat="1" ht="41.25" customHeight="1">
      <c r="A18" s="57" t="s">
        <v>20</v>
      </c>
      <c r="B18" s="57" t="s">
        <v>21</v>
      </c>
      <c r="C18" s="57" t="s">
        <v>22</v>
      </c>
      <c r="D18" s="55" t="s">
        <v>202</v>
      </c>
      <c r="E18" s="13" t="s">
        <v>10</v>
      </c>
      <c r="F18" s="36" t="s">
        <v>23</v>
      </c>
      <c r="G18" s="15">
        <f>SUM(H18,K18,N18,O18,P18)</f>
        <v>13615780</v>
      </c>
      <c r="H18" s="9">
        <v>8945780</v>
      </c>
      <c r="I18" s="9">
        <v>8945780</v>
      </c>
      <c r="J18" s="16">
        <f>H18-I18</f>
        <v>0</v>
      </c>
      <c r="K18" s="9">
        <v>1370000</v>
      </c>
      <c r="L18" s="9">
        <v>806223</v>
      </c>
      <c r="M18" s="16">
        <f>K18-L18</f>
        <v>563777</v>
      </c>
      <c r="N18" s="9">
        <v>2150000</v>
      </c>
      <c r="O18" s="9">
        <v>1150000</v>
      </c>
      <c r="P18" s="9">
        <v>0</v>
      </c>
      <c r="Q18" s="56" t="s">
        <v>369</v>
      </c>
    </row>
    <row r="19" spans="1:17" s="11" customFormat="1" ht="41.25" customHeight="1">
      <c r="A19" s="57"/>
      <c r="B19" s="57"/>
      <c r="C19" s="58"/>
      <c r="D19" s="55"/>
      <c r="E19" s="13" t="s">
        <v>11</v>
      </c>
      <c r="F19" s="36" t="s">
        <v>23</v>
      </c>
      <c r="G19" s="15">
        <f>SUM(H19,K19,N19,O19,P19)</f>
        <v>15265780</v>
      </c>
      <c r="H19" s="9">
        <v>8945780</v>
      </c>
      <c r="I19" s="9">
        <v>8945780</v>
      </c>
      <c r="J19" s="16">
        <f>H19-I19</f>
        <v>0</v>
      </c>
      <c r="K19" s="9">
        <v>1370000</v>
      </c>
      <c r="L19" s="9">
        <v>806223</v>
      </c>
      <c r="M19" s="16">
        <f>K19-L19</f>
        <v>563777</v>
      </c>
      <c r="N19" s="9">
        <v>2150000</v>
      </c>
      <c r="O19" s="9">
        <v>2800000</v>
      </c>
      <c r="P19" s="9">
        <v>0</v>
      </c>
      <c r="Q19" s="56"/>
    </row>
    <row r="20" spans="1:17" s="11" customFormat="1" ht="41.25" customHeight="1">
      <c r="A20" s="57"/>
      <c r="B20" s="57"/>
      <c r="C20" s="58"/>
      <c r="D20" s="55"/>
      <c r="E20" s="13" t="s">
        <v>12</v>
      </c>
      <c r="F20" s="14"/>
      <c r="G20" s="16">
        <f>G19-G18</f>
        <v>1650000</v>
      </c>
      <c r="H20" s="16">
        <f t="shared" ref="H20:P20" si="3">H19-H18</f>
        <v>0</v>
      </c>
      <c r="I20" s="16">
        <f t="shared" si="3"/>
        <v>0</v>
      </c>
      <c r="J20" s="16">
        <f t="shared" si="3"/>
        <v>0</v>
      </c>
      <c r="K20" s="16">
        <f t="shared" si="3"/>
        <v>0</v>
      </c>
      <c r="L20" s="16">
        <f t="shared" si="3"/>
        <v>0</v>
      </c>
      <c r="M20" s="16">
        <f t="shared" si="3"/>
        <v>0</v>
      </c>
      <c r="N20" s="16">
        <f t="shared" si="3"/>
        <v>0</v>
      </c>
      <c r="O20" s="16">
        <f t="shared" si="3"/>
        <v>1650000</v>
      </c>
      <c r="P20" s="16">
        <f t="shared" si="3"/>
        <v>0</v>
      </c>
      <c r="Q20" s="56"/>
    </row>
    <row r="21" spans="1:17" s="11" customFormat="1" ht="41.25" customHeight="1">
      <c r="A21" s="57" t="s">
        <v>20</v>
      </c>
      <c r="B21" s="57" t="s">
        <v>21</v>
      </c>
      <c r="C21" s="57" t="s">
        <v>24</v>
      </c>
      <c r="D21" s="55" t="s">
        <v>202</v>
      </c>
      <c r="E21" s="13" t="s">
        <v>10</v>
      </c>
      <c r="F21" s="36" t="s">
        <v>203</v>
      </c>
      <c r="G21" s="16">
        <f>SUM(H21,K21,N21,O21,P21)</f>
        <v>10000000</v>
      </c>
      <c r="H21" s="9">
        <v>9212410</v>
      </c>
      <c r="I21" s="9">
        <v>8748600</v>
      </c>
      <c r="J21" s="16">
        <f>H21-I21</f>
        <v>463810</v>
      </c>
      <c r="K21" s="9">
        <v>0</v>
      </c>
      <c r="L21" s="9">
        <v>0</v>
      </c>
      <c r="M21" s="16">
        <f>K21-L21</f>
        <v>0</v>
      </c>
      <c r="N21" s="9">
        <v>400000</v>
      </c>
      <c r="O21" s="9">
        <v>387590</v>
      </c>
      <c r="P21" s="9">
        <v>0</v>
      </c>
      <c r="Q21" s="56" t="s">
        <v>370</v>
      </c>
    </row>
    <row r="22" spans="1:17" s="11" customFormat="1" ht="41.25" customHeight="1">
      <c r="A22" s="57"/>
      <c r="B22" s="57"/>
      <c r="C22" s="57"/>
      <c r="D22" s="55"/>
      <c r="E22" s="13" t="s">
        <v>11</v>
      </c>
      <c r="F22" s="36" t="s">
        <v>203</v>
      </c>
      <c r="G22" s="16">
        <f>SUM(H22,K22,N22,O22,P22)</f>
        <v>10000000</v>
      </c>
      <c r="H22" s="9">
        <v>9212410</v>
      </c>
      <c r="I22" s="9">
        <v>8748600</v>
      </c>
      <c r="J22" s="16">
        <f>H22-I22</f>
        <v>463810</v>
      </c>
      <c r="K22" s="9">
        <v>0</v>
      </c>
      <c r="L22" s="9">
        <v>0</v>
      </c>
      <c r="M22" s="16">
        <f>K22-L22</f>
        <v>0</v>
      </c>
      <c r="N22" s="9">
        <v>400000</v>
      </c>
      <c r="O22" s="9">
        <v>387590</v>
      </c>
      <c r="P22" s="9">
        <v>0</v>
      </c>
      <c r="Q22" s="56"/>
    </row>
    <row r="23" spans="1:17" s="11" customFormat="1" ht="38.25" customHeight="1">
      <c r="A23" s="57"/>
      <c r="B23" s="57"/>
      <c r="C23" s="57"/>
      <c r="D23" s="55"/>
      <c r="E23" s="13" t="s">
        <v>12</v>
      </c>
      <c r="F23" s="14"/>
      <c r="G23" s="16">
        <f>G22-G21</f>
        <v>0</v>
      </c>
      <c r="H23" s="16">
        <f t="shared" ref="H23:P23" si="4">H22-H21</f>
        <v>0</v>
      </c>
      <c r="I23" s="16">
        <f t="shared" si="4"/>
        <v>0</v>
      </c>
      <c r="J23" s="16">
        <f t="shared" si="4"/>
        <v>0</v>
      </c>
      <c r="K23" s="16">
        <f t="shared" si="4"/>
        <v>0</v>
      </c>
      <c r="L23" s="16">
        <f t="shared" si="4"/>
        <v>0</v>
      </c>
      <c r="M23" s="16">
        <f t="shared" si="4"/>
        <v>0</v>
      </c>
      <c r="N23" s="16">
        <f t="shared" si="4"/>
        <v>0</v>
      </c>
      <c r="O23" s="16">
        <f t="shared" si="4"/>
        <v>0</v>
      </c>
      <c r="P23" s="16">
        <f t="shared" si="4"/>
        <v>0</v>
      </c>
      <c r="Q23" s="56"/>
    </row>
    <row r="24" spans="1:17" s="11" customFormat="1" ht="38.25" customHeight="1">
      <c r="A24" s="57" t="s">
        <v>308</v>
      </c>
      <c r="B24" s="57" t="s">
        <v>309</v>
      </c>
      <c r="C24" s="57" t="s">
        <v>310</v>
      </c>
      <c r="D24" s="55" t="s">
        <v>311</v>
      </c>
      <c r="E24" s="13" t="s">
        <v>10</v>
      </c>
      <c r="F24" s="1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9" t="s">
        <v>312</v>
      </c>
    </row>
    <row r="25" spans="1:17" s="11" customFormat="1" ht="52.5" customHeight="1">
      <c r="A25" s="58"/>
      <c r="B25" s="58"/>
      <c r="C25" s="58"/>
      <c r="D25" s="55"/>
      <c r="E25" s="13" t="s">
        <v>11</v>
      </c>
      <c r="F25" s="14" t="s">
        <v>419</v>
      </c>
      <c r="G25" s="16">
        <f>SUM(H25,K25,N25,O25,P25)</f>
        <v>12000000</v>
      </c>
      <c r="H25" s="9">
        <v>0</v>
      </c>
      <c r="I25" s="9">
        <v>0</v>
      </c>
      <c r="J25" s="16">
        <f>H25-I25</f>
        <v>0</v>
      </c>
      <c r="K25" s="16">
        <v>0</v>
      </c>
      <c r="L25" s="16">
        <v>0</v>
      </c>
      <c r="M25" s="16">
        <f>K25-L25</f>
        <v>0</v>
      </c>
      <c r="N25" s="16">
        <v>1000000</v>
      </c>
      <c r="O25" s="16">
        <v>6000000</v>
      </c>
      <c r="P25" s="16">
        <v>5000000</v>
      </c>
      <c r="Q25" s="60"/>
    </row>
    <row r="26" spans="1:17" s="11" customFormat="1" ht="38.25" customHeight="1">
      <c r="A26" s="58"/>
      <c r="B26" s="58"/>
      <c r="C26" s="58"/>
      <c r="D26" s="55"/>
      <c r="E26" s="13" t="s">
        <v>12</v>
      </c>
      <c r="F26" s="14"/>
      <c r="G26" s="16">
        <f>G25-G24</f>
        <v>12000000</v>
      </c>
      <c r="H26" s="16">
        <f t="shared" ref="H26:M26" si="5">H25-H24</f>
        <v>0</v>
      </c>
      <c r="I26" s="16">
        <f t="shared" si="5"/>
        <v>0</v>
      </c>
      <c r="J26" s="16">
        <f t="shared" si="5"/>
        <v>0</v>
      </c>
      <c r="K26" s="16">
        <f t="shared" si="5"/>
        <v>0</v>
      </c>
      <c r="L26" s="16">
        <f t="shared" si="5"/>
        <v>0</v>
      </c>
      <c r="M26" s="16">
        <f t="shared" si="5"/>
        <v>0</v>
      </c>
      <c r="N26" s="16">
        <f t="shared" ref="N26" si="6">N25-N24</f>
        <v>1000000</v>
      </c>
      <c r="O26" s="16">
        <f t="shared" ref="O26" si="7">O25-O24</f>
        <v>6000000</v>
      </c>
      <c r="P26" s="16">
        <f t="shared" ref="P26" si="8">P25-P24</f>
        <v>5000000</v>
      </c>
      <c r="Q26" s="61"/>
    </row>
    <row r="27" spans="1:17" s="18" customFormat="1" ht="41.25" customHeight="1">
      <c r="A27" s="57" t="s">
        <v>25</v>
      </c>
      <c r="B27" s="57" t="s">
        <v>26</v>
      </c>
      <c r="C27" s="57" t="s">
        <v>27</v>
      </c>
      <c r="D27" s="55" t="s">
        <v>204</v>
      </c>
      <c r="E27" s="17" t="s">
        <v>0</v>
      </c>
      <c r="F27" s="36" t="s">
        <v>205</v>
      </c>
      <c r="G27" s="15">
        <f>SUM(H27,K27,N27,O27,P27)</f>
        <v>12822000</v>
      </c>
      <c r="H27" s="15">
        <v>9361000</v>
      </c>
      <c r="I27" s="15">
        <v>9361000</v>
      </c>
      <c r="J27" s="15">
        <f>H27-I27</f>
        <v>0</v>
      </c>
      <c r="K27" s="15">
        <v>1950000</v>
      </c>
      <c r="L27" s="15">
        <v>1918351</v>
      </c>
      <c r="M27" s="15">
        <f>K27-L27</f>
        <v>31649</v>
      </c>
      <c r="N27" s="15">
        <v>1511000</v>
      </c>
      <c r="O27" s="15">
        <v>0</v>
      </c>
      <c r="P27" s="15">
        <v>0</v>
      </c>
      <c r="Q27" s="56" t="s">
        <v>206</v>
      </c>
    </row>
    <row r="28" spans="1:17" s="18" customFormat="1" ht="41.25" customHeight="1">
      <c r="A28" s="58"/>
      <c r="B28" s="58"/>
      <c r="C28" s="58"/>
      <c r="D28" s="55"/>
      <c r="E28" s="17" t="s">
        <v>1</v>
      </c>
      <c r="F28" s="36" t="s">
        <v>205</v>
      </c>
      <c r="G28" s="15">
        <f>SUM(H28,K28,N28,O28,P28)</f>
        <v>12822000</v>
      </c>
      <c r="H28" s="15">
        <v>9361000</v>
      </c>
      <c r="I28" s="15">
        <v>9361000</v>
      </c>
      <c r="J28" s="15">
        <f>H28-I28</f>
        <v>0</v>
      </c>
      <c r="K28" s="15">
        <v>1950000</v>
      </c>
      <c r="L28" s="15">
        <v>1918351</v>
      </c>
      <c r="M28" s="15">
        <f>K28-L28</f>
        <v>31649</v>
      </c>
      <c r="N28" s="15">
        <v>1511000</v>
      </c>
      <c r="O28" s="15">
        <v>0</v>
      </c>
      <c r="P28" s="15">
        <v>0</v>
      </c>
      <c r="Q28" s="56"/>
    </row>
    <row r="29" spans="1:17" s="11" customFormat="1" ht="38.25" customHeight="1">
      <c r="A29" s="58"/>
      <c r="B29" s="58"/>
      <c r="C29" s="58"/>
      <c r="D29" s="55"/>
      <c r="E29" s="17" t="s">
        <v>2</v>
      </c>
      <c r="F29" s="14"/>
      <c r="G29" s="16">
        <f t="shared" ref="G29:P29" si="9">G28-G27</f>
        <v>0</v>
      </c>
      <c r="H29" s="16">
        <f t="shared" si="9"/>
        <v>0</v>
      </c>
      <c r="I29" s="16">
        <f t="shared" si="9"/>
        <v>0</v>
      </c>
      <c r="J29" s="16">
        <f t="shared" si="9"/>
        <v>0</v>
      </c>
      <c r="K29" s="16">
        <f t="shared" si="9"/>
        <v>0</v>
      </c>
      <c r="L29" s="16">
        <f t="shared" si="9"/>
        <v>0</v>
      </c>
      <c r="M29" s="16">
        <f t="shared" si="9"/>
        <v>0</v>
      </c>
      <c r="N29" s="16">
        <f t="shared" si="9"/>
        <v>0</v>
      </c>
      <c r="O29" s="16">
        <f t="shared" si="9"/>
        <v>0</v>
      </c>
      <c r="P29" s="16">
        <f t="shared" si="9"/>
        <v>0</v>
      </c>
      <c r="Q29" s="56"/>
    </row>
    <row r="30" spans="1:17" s="18" customFormat="1" ht="51" customHeight="1">
      <c r="A30" s="57" t="s">
        <v>25</v>
      </c>
      <c r="B30" s="57" t="s">
        <v>26</v>
      </c>
      <c r="C30" s="57" t="s">
        <v>28</v>
      </c>
      <c r="D30" s="55" t="s">
        <v>204</v>
      </c>
      <c r="E30" s="17" t="s">
        <v>0</v>
      </c>
      <c r="F30" s="43" t="s">
        <v>420</v>
      </c>
      <c r="G30" s="15">
        <f>SUM(H30,K30,N30,O30,P30)</f>
        <v>16860000</v>
      </c>
      <c r="H30" s="15">
        <v>13033000</v>
      </c>
      <c r="I30" s="15">
        <v>10420491</v>
      </c>
      <c r="J30" s="15">
        <f>H30-I30</f>
        <v>2612509</v>
      </c>
      <c r="K30" s="15">
        <v>2967000</v>
      </c>
      <c r="L30" s="15">
        <v>6402</v>
      </c>
      <c r="M30" s="15">
        <f>K30-L30</f>
        <v>2960598</v>
      </c>
      <c r="N30" s="15">
        <v>860000</v>
      </c>
      <c r="O30" s="16">
        <v>0</v>
      </c>
      <c r="P30" s="16">
        <v>0</v>
      </c>
      <c r="Q30" s="56" t="s">
        <v>395</v>
      </c>
    </row>
    <row r="31" spans="1:17" s="18" customFormat="1" ht="51" customHeight="1">
      <c r="A31" s="58"/>
      <c r="B31" s="58"/>
      <c r="C31" s="57"/>
      <c r="D31" s="55"/>
      <c r="E31" s="17" t="s">
        <v>1</v>
      </c>
      <c r="F31" s="43" t="s">
        <v>421</v>
      </c>
      <c r="G31" s="15">
        <f>SUM(H31,K31,N31,O31,P31)</f>
        <v>17205000</v>
      </c>
      <c r="H31" s="15">
        <v>13033000</v>
      </c>
      <c r="I31" s="15">
        <v>10420491</v>
      </c>
      <c r="J31" s="15">
        <f>H31-I31</f>
        <v>2612509</v>
      </c>
      <c r="K31" s="15">
        <v>2967000</v>
      </c>
      <c r="L31" s="15">
        <v>725857</v>
      </c>
      <c r="M31" s="15">
        <f>K31-L31</f>
        <v>2241143</v>
      </c>
      <c r="N31" s="15">
        <v>1205000</v>
      </c>
      <c r="O31" s="16">
        <v>0</v>
      </c>
      <c r="P31" s="16">
        <v>0</v>
      </c>
      <c r="Q31" s="56"/>
    </row>
    <row r="32" spans="1:17" s="18" customFormat="1" ht="39.75" customHeight="1">
      <c r="A32" s="58"/>
      <c r="B32" s="58"/>
      <c r="C32" s="57"/>
      <c r="D32" s="55"/>
      <c r="E32" s="17" t="s">
        <v>2</v>
      </c>
      <c r="F32" s="14"/>
      <c r="G32" s="16">
        <f t="shared" ref="G32:P32" si="10">G31-G30</f>
        <v>345000</v>
      </c>
      <c r="H32" s="16">
        <f t="shared" si="10"/>
        <v>0</v>
      </c>
      <c r="I32" s="16">
        <f t="shared" si="10"/>
        <v>0</v>
      </c>
      <c r="J32" s="16">
        <f t="shared" si="10"/>
        <v>0</v>
      </c>
      <c r="K32" s="16">
        <f t="shared" si="10"/>
        <v>0</v>
      </c>
      <c r="L32" s="16">
        <f t="shared" si="10"/>
        <v>719455</v>
      </c>
      <c r="M32" s="16">
        <f t="shared" si="10"/>
        <v>-719455</v>
      </c>
      <c r="N32" s="16">
        <f t="shared" si="10"/>
        <v>345000</v>
      </c>
      <c r="O32" s="16">
        <f t="shared" si="10"/>
        <v>0</v>
      </c>
      <c r="P32" s="16">
        <f t="shared" si="10"/>
        <v>0</v>
      </c>
      <c r="Q32" s="56"/>
    </row>
    <row r="33" spans="1:17" s="18" customFormat="1" ht="45" customHeight="1">
      <c r="A33" s="57" t="s">
        <v>25</v>
      </c>
      <c r="B33" s="57" t="s">
        <v>26</v>
      </c>
      <c r="C33" s="57" t="s">
        <v>29</v>
      </c>
      <c r="D33" s="55" t="s">
        <v>204</v>
      </c>
      <c r="E33" s="17" t="s">
        <v>10</v>
      </c>
      <c r="F33" s="36" t="s">
        <v>207</v>
      </c>
      <c r="G33" s="15">
        <f>SUM(H33,K33,N33,O33,P33)</f>
        <v>5400000</v>
      </c>
      <c r="H33" s="15">
        <v>0</v>
      </c>
      <c r="I33" s="15">
        <v>0</v>
      </c>
      <c r="J33" s="15">
        <f>H33-I33</f>
        <v>0</v>
      </c>
      <c r="K33" s="15">
        <v>2120000</v>
      </c>
      <c r="L33" s="15">
        <v>71048</v>
      </c>
      <c r="M33" s="15">
        <f>K33-L33</f>
        <v>2048952</v>
      </c>
      <c r="N33" s="15">
        <v>0</v>
      </c>
      <c r="O33" s="15">
        <v>3280000</v>
      </c>
      <c r="P33" s="15">
        <v>0</v>
      </c>
      <c r="Q33" s="56" t="s">
        <v>397</v>
      </c>
    </row>
    <row r="34" spans="1:17" s="18" customFormat="1" ht="45" customHeight="1">
      <c r="A34" s="58"/>
      <c r="B34" s="58"/>
      <c r="C34" s="57"/>
      <c r="D34" s="55"/>
      <c r="E34" s="17" t="s">
        <v>11</v>
      </c>
      <c r="F34" s="36" t="s">
        <v>396</v>
      </c>
      <c r="G34" s="15">
        <f>SUM(H34,K34,N34,O34,P34)</f>
        <v>5400000</v>
      </c>
      <c r="H34" s="15">
        <v>0</v>
      </c>
      <c r="I34" s="15">
        <v>0</v>
      </c>
      <c r="J34" s="15">
        <f>H34-I34</f>
        <v>0</v>
      </c>
      <c r="K34" s="15">
        <v>2120000</v>
      </c>
      <c r="L34" s="15">
        <v>72946</v>
      </c>
      <c r="M34" s="15">
        <f>K34-L34</f>
        <v>2047054</v>
      </c>
      <c r="N34" s="15">
        <v>0</v>
      </c>
      <c r="O34" s="15">
        <v>3280000</v>
      </c>
      <c r="P34" s="15">
        <v>0</v>
      </c>
      <c r="Q34" s="56"/>
    </row>
    <row r="35" spans="1:17" s="18" customFormat="1" ht="45" customHeight="1">
      <c r="A35" s="58"/>
      <c r="B35" s="58"/>
      <c r="C35" s="57"/>
      <c r="D35" s="55"/>
      <c r="E35" s="17" t="s">
        <v>12</v>
      </c>
      <c r="F35" s="14"/>
      <c r="G35" s="16">
        <f t="shared" ref="G35:P35" si="11">G34-G33</f>
        <v>0</v>
      </c>
      <c r="H35" s="16">
        <f t="shared" si="11"/>
        <v>0</v>
      </c>
      <c r="I35" s="16">
        <f t="shared" si="11"/>
        <v>0</v>
      </c>
      <c r="J35" s="16">
        <f t="shared" si="11"/>
        <v>0</v>
      </c>
      <c r="K35" s="16">
        <f t="shared" si="11"/>
        <v>0</v>
      </c>
      <c r="L35" s="16">
        <f t="shared" si="11"/>
        <v>1898</v>
      </c>
      <c r="M35" s="16">
        <f t="shared" si="11"/>
        <v>-1898</v>
      </c>
      <c r="N35" s="16">
        <f t="shared" si="11"/>
        <v>0</v>
      </c>
      <c r="O35" s="16">
        <f t="shared" si="11"/>
        <v>0</v>
      </c>
      <c r="P35" s="16">
        <f t="shared" si="11"/>
        <v>0</v>
      </c>
      <c r="Q35" s="56"/>
    </row>
    <row r="36" spans="1:17" s="18" customFormat="1" ht="45" customHeight="1">
      <c r="A36" s="57" t="s">
        <v>25</v>
      </c>
      <c r="B36" s="57" t="s">
        <v>26</v>
      </c>
      <c r="C36" s="57" t="s">
        <v>30</v>
      </c>
      <c r="D36" s="55" t="s">
        <v>204</v>
      </c>
      <c r="E36" s="17" t="s">
        <v>10</v>
      </c>
      <c r="F36" s="36" t="s">
        <v>208</v>
      </c>
      <c r="G36" s="15">
        <f>SUM(H36,K36,N36,O36,P36)</f>
        <v>2000000</v>
      </c>
      <c r="H36" s="15">
        <v>2000000</v>
      </c>
      <c r="I36" s="15">
        <v>990034</v>
      </c>
      <c r="J36" s="15">
        <f>H36-I36</f>
        <v>1009966</v>
      </c>
      <c r="K36" s="15">
        <v>0</v>
      </c>
      <c r="L36" s="15">
        <v>0</v>
      </c>
      <c r="M36" s="15">
        <f>K36-L36</f>
        <v>0</v>
      </c>
      <c r="N36" s="15">
        <v>0</v>
      </c>
      <c r="O36" s="15">
        <v>0</v>
      </c>
      <c r="P36" s="15">
        <v>0</v>
      </c>
      <c r="Q36" s="56" t="s">
        <v>395</v>
      </c>
    </row>
    <row r="37" spans="1:17" s="18" customFormat="1" ht="45" customHeight="1">
      <c r="A37" s="58"/>
      <c r="B37" s="58"/>
      <c r="C37" s="57"/>
      <c r="D37" s="55"/>
      <c r="E37" s="17" t="s">
        <v>11</v>
      </c>
      <c r="F37" s="36" t="s">
        <v>398</v>
      </c>
      <c r="G37" s="15">
        <f>SUM(H37,K37,N37,O37,P37)</f>
        <v>2000000</v>
      </c>
      <c r="H37" s="15">
        <v>2000000</v>
      </c>
      <c r="I37" s="15">
        <v>990034</v>
      </c>
      <c r="J37" s="15">
        <f>H37-I37</f>
        <v>1009966</v>
      </c>
      <c r="K37" s="15">
        <v>0</v>
      </c>
      <c r="L37" s="15">
        <v>0</v>
      </c>
      <c r="M37" s="15">
        <f>K37-L37</f>
        <v>0</v>
      </c>
      <c r="N37" s="15">
        <v>0</v>
      </c>
      <c r="O37" s="15">
        <v>0</v>
      </c>
      <c r="P37" s="15">
        <v>0</v>
      </c>
      <c r="Q37" s="56"/>
    </row>
    <row r="38" spans="1:17" s="18" customFormat="1" ht="45" customHeight="1">
      <c r="A38" s="58"/>
      <c r="B38" s="58"/>
      <c r="C38" s="57"/>
      <c r="D38" s="55"/>
      <c r="E38" s="17" t="s">
        <v>12</v>
      </c>
      <c r="F38" s="14"/>
      <c r="G38" s="16">
        <f t="shared" ref="G38:P38" si="12">G37-G36</f>
        <v>0</v>
      </c>
      <c r="H38" s="16">
        <f t="shared" si="12"/>
        <v>0</v>
      </c>
      <c r="I38" s="16">
        <f t="shared" si="12"/>
        <v>0</v>
      </c>
      <c r="J38" s="16">
        <f t="shared" si="12"/>
        <v>0</v>
      </c>
      <c r="K38" s="16">
        <f t="shared" si="12"/>
        <v>0</v>
      </c>
      <c r="L38" s="16">
        <f t="shared" si="12"/>
        <v>0</v>
      </c>
      <c r="M38" s="16">
        <f t="shared" si="12"/>
        <v>0</v>
      </c>
      <c r="N38" s="16">
        <f t="shared" si="12"/>
        <v>0</v>
      </c>
      <c r="O38" s="16">
        <f t="shared" si="12"/>
        <v>0</v>
      </c>
      <c r="P38" s="16">
        <f t="shared" si="12"/>
        <v>0</v>
      </c>
      <c r="Q38" s="56"/>
    </row>
    <row r="39" spans="1:17" s="11" customFormat="1" ht="45.75" customHeight="1">
      <c r="A39" s="57" t="s">
        <v>25</v>
      </c>
      <c r="B39" s="57" t="s">
        <v>26</v>
      </c>
      <c r="C39" s="57" t="s">
        <v>209</v>
      </c>
      <c r="D39" s="55" t="s">
        <v>204</v>
      </c>
      <c r="E39" s="17" t="s">
        <v>10</v>
      </c>
      <c r="F39" s="36" t="s">
        <v>210</v>
      </c>
      <c r="G39" s="15">
        <f>SUM(H39,K39,N39,O39,P39)</f>
        <v>29000000</v>
      </c>
      <c r="H39" s="15">
        <v>400000</v>
      </c>
      <c r="I39" s="15">
        <v>400000</v>
      </c>
      <c r="J39" s="15">
        <f>H39-I39</f>
        <v>0</v>
      </c>
      <c r="K39" s="15">
        <v>2300000</v>
      </c>
      <c r="L39" s="15">
        <v>1994386</v>
      </c>
      <c r="M39" s="15">
        <f>K39-L39</f>
        <v>305614</v>
      </c>
      <c r="N39" s="15">
        <v>300000</v>
      </c>
      <c r="O39" s="15">
        <v>20000000</v>
      </c>
      <c r="P39" s="15">
        <v>6000000</v>
      </c>
      <c r="Q39" s="56" t="s">
        <v>400</v>
      </c>
    </row>
    <row r="40" spans="1:17" s="11" customFormat="1" ht="45.75" customHeight="1">
      <c r="A40" s="58"/>
      <c r="B40" s="58"/>
      <c r="C40" s="57"/>
      <c r="D40" s="55"/>
      <c r="E40" s="17" t="s">
        <v>11</v>
      </c>
      <c r="F40" s="36" t="s">
        <v>399</v>
      </c>
      <c r="G40" s="15">
        <f>SUM(H40,K40,N40,O40,P40)</f>
        <v>29000000</v>
      </c>
      <c r="H40" s="15">
        <v>400000</v>
      </c>
      <c r="I40" s="15">
        <v>400000</v>
      </c>
      <c r="J40" s="15">
        <f>H40-I40</f>
        <v>0</v>
      </c>
      <c r="K40" s="15">
        <v>2300000</v>
      </c>
      <c r="L40" s="15">
        <v>1994386</v>
      </c>
      <c r="M40" s="15">
        <f>K40-L40</f>
        <v>305614</v>
      </c>
      <c r="N40" s="15">
        <v>10900000</v>
      </c>
      <c r="O40" s="15">
        <v>9400000</v>
      </c>
      <c r="P40" s="15">
        <v>6000000</v>
      </c>
      <c r="Q40" s="56"/>
    </row>
    <row r="41" spans="1:17" s="11" customFormat="1" ht="45.75" customHeight="1">
      <c r="A41" s="58"/>
      <c r="B41" s="58"/>
      <c r="C41" s="57"/>
      <c r="D41" s="55"/>
      <c r="E41" s="17" t="s">
        <v>12</v>
      </c>
      <c r="F41" s="14"/>
      <c r="G41" s="16">
        <f t="shared" ref="G41:P41" si="13">G40-G39</f>
        <v>0</v>
      </c>
      <c r="H41" s="16">
        <f t="shared" si="13"/>
        <v>0</v>
      </c>
      <c r="I41" s="16">
        <f t="shared" si="13"/>
        <v>0</v>
      </c>
      <c r="J41" s="16">
        <f t="shared" si="13"/>
        <v>0</v>
      </c>
      <c r="K41" s="16">
        <f t="shared" si="13"/>
        <v>0</v>
      </c>
      <c r="L41" s="16">
        <f t="shared" si="13"/>
        <v>0</v>
      </c>
      <c r="M41" s="16">
        <f t="shared" si="13"/>
        <v>0</v>
      </c>
      <c r="N41" s="16">
        <f t="shared" si="13"/>
        <v>10600000</v>
      </c>
      <c r="O41" s="16">
        <f t="shared" si="13"/>
        <v>-10600000</v>
      </c>
      <c r="P41" s="16">
        <f t="shared" si="13"/>
        <v>0</v>
      </c>
      <c r="Q41" s="56"/>
    </row>
    <row r="42" spans="1:17" s="11" customFormat="1" ht="45.75" customHeight="1">
      <c r="A42" s="57" t="s">
        <v>25</v>
      </c>
      <c r="B42" s="57" t="s">
        <v>26</v>
      </c>
      <c r="C42" s="57" t="s">
        <v>211</v>
      </c>
      <c r="D42" s="55" t="s">
        <v>204</v>
      </c>
      <c r="E42" s="17" t="s">
        <v>10</v>
      </c>
      <c r="F42" s="36" t="s">
        <v>212</v>
      </c>
      <c r="G42" s="15">
        <f>SUM(H42,K42,N42,O42,P42)</f>
        <v>20000000</v>
      </c>
      <c r="H42" s="15">
        <v>0</v>
      </c>
      <c r="I42" s="15">
        <v>0</v>
      </c>
      <c r="J42" s="15">
        <f>H42-I42</f>
        <v>0</v>
      </c>
      <c r="K42" s="15">
        <v>0</v>
      </c>
      <c r="L42" s="15">
        <v>0</v>
      </c>
      <c r="M42" s="15">
        <f>K42-L42</f>
        <v>0</v>
      </c>
      <c r="N42" s="15">
        <v>1000000</v>
      </c>
      <c r="O42" s="15">
        <v>9500000</v>
      </c>
      <c r="P42" s="15">
        <v>9500000</v>
      </c>
      <c r="Q42" s="56" t="s">
        <v>444</v>
      </c>
    </row>
    <row r="43" spans="1:17" s="11" customFormat="1" ht="45.75" customHeight="1">
      <c r="A43" s="58"/>
      <c r="B43" s="58"/>
      <c r="C43" s="57"/>
      <c r="D43" s="55"/>
      <c r="E43" s="17" t="s">
        <v>11</v>
      </c>
      <c r="F43" s="36" t="s">
        <v>401</v>
      </c>
      <c r="G43" s="15">
        <f>SUM(H43,K43,N43,O43,P43)</f>
        <v>20000000</v>
      </c>
      <c r="H43" s="15">
        <v>0</v>
      </c>
      <c r="I43" s="15">
        <v>0</v>
      </c>
      <c r="J43" s="15">
        <f>H43-I43</f>
        <v>0</v>
      </c>
      <c r="K43" s="15">
        <v>0</v>
      </c>
      <c r="L43" s="15">
        <v>0</v>
      </c>
      <c r="M43" s="15">
        <f>K43-L43</f>
        <v>0</v>
      </c>
      <c r="N43" s="15">
        <v>500000</v>
      </c>
      <c r="O43" s="15">
        <v>10000000</v>
      </c>
      <c r="P43" s="15">
        <v>9500000</v>
      </c>
      <c r="Q43" s="56"/>
    </row>
    <row r="44" spans="1:17" s="11" customFormat="1" ht="45.75" customHeight="1">
      <c r="A44" s="58"/>
      <c r="B44" s="58"/>
      <c r="C44" s="57"/>
      <c r="D44" s="55"/>
      <c r="E44" s="17" t="s">
        <v>12</v>
      </c>
      <c r="F44" s="14"/>
      <c r="G44" s="16">
        <f t="shared" ref="G44:P44" si="14">G43-G42</f>
        <v>0</v>
      </c>
      <c r="H44" s="16">
        <f t="shared" si="14"/>
        <v>0</v>
      </c>
      <c r="I44" s="16">
        <f t="shared" si="14"/>
        <v>0</v>
      </c>
      <c r="J44" s="16">
        <f t="shared" si="14"/>
        <v>0</v>
      </c>
      <c r="K44" s="16">
        <f t="shared" si="14"/>
        <v>0</v>
      </c>
      <c r="L44" s="16">
        <f t="shared" si="14"/>
        <v>0</v>
      </c>
      <c r="M44" s="16">
        <f t="shared" si="14"/>
        <v>0</v>
      </c>
      <c r="N44" s="16">
        <f t="shared" si="14"/>
        <v>-500000</v>
      </c>
      <c r="O44" s="16">
        <f t="shared" si="14"/>
        <v>500000</v>
      </c>
      <c r="P44" s="16">
        <f t="shared" si="14"/>
        <v>0</v>
      </c>
      <c r="Q44" s="56"/>
    </row>
    <row r="45" spans="1:17" s="11" customFormat="1" ht="45.75" customHeight="1">
      <c r="A45" s="62" t="s">
        <v>164</v>
      </c>
      <c r="B45" s="62" t="s">
        <v>165</v>
      </c>
      <c r="C45" s="62" t="s">
        <v>166</v>
      </c>
      <c r="D45" s="64" t="s">
        <v>213</v>
      </c>
      <c r="E45" s="17" t="s">
        <v>10</v>
      </c>
      <c r="F45" s="14" t="s">
        <v>167</v>
      </c>
      <c r="G45" s="15">
        <f>SUM(H45,K45,N45,O45,P45)</f>
        <v>8349720</v>
      </c>
      <c r="H45" s="16">
        <v>2807000</v>
      </c>
      <c r="I45" s="16">
        <v>2807000</v>
      </c>
      <c r="J45" s="16">
        <f>H45-I45</f>
        <v>0</v>
      </c>
      <c r="K45" s="16">
        <v>1193000</v>
      </c>
      <c r="L45" s="16">
        <v>298119</v>
      </c>
      <c r="M45" s="16">
        <f>K45-L45</f>
        <v>894881</v>
      </c>
      <c r="N45" s="16">
        <v>2749720</v>
      </c>
      <c r="O45" s="27">
        <v>1600000</v>
      </c>
      <c r="P45" s="16">
        <v>0</v>
      </c>
      <c r="Q45" s="65" t="s">
        <v>402</v>
      </c>
    </row>
    <row r="46" spans="1:17" s="11" customFormat="1" ht="45.75" customHeight="1">
      <c r="A46" s="63"/>
      <c r="B46" s="63"/>
      <c r="C46" s="63"/>
      <c r="D46" s="55"/>
      <c r="E46" s="17" t="s">
        <v>11</v>
      </c>
      <c r="F46" s="14" t="s">
        <v>167</v>
      </c>
      <c r="G46" s="15">
        <f>SUM(H46,K46,N46,O46,P46)</f>
        <v>8349720</v>
      </c>
      <c r="H46" s="16">
        <v>2807000</v>
      </c>
      <c r="I46" s="16">
        <v>2807000</v>
      </c>
      <c r="J46" s="16">
        <f>H46-I46</f>
        <v>0</v>
      </c>
      <c r="K46" s="16">
        <v>1193000</v>
      </c>
      <c r="L46" s="16">
        <v>267258</v>
      </c>
      <c r="M46" s="16">
        <f>K46-L46</f>
        <v>925742</v>
      </c>
      <c r="N46" s="16">
        <v>2749720</v>
      </c>
      <c r="O46" s="16">
        <v>1600000</v>
      </c>
      <c r="P46" s="16">
        <v>0</v>
      </c>
      <c r="Q46" s="66"/>
    </row>
    <row r="47" spans="1:17" s="11" customFormat="1" ht="45.75" customHeight="1">
      <c r="A47" s="63"/>
      <c r="B47" s="63"/>
      <c r="C47" s="63"/>
      <c r="D47" s="55"/>
      <c r="E47" s="17" t="s">
        <v>12</v>
      </c>
      <c r="F47" s="14"/>
      <c r="G47" s="15">
        <f>G46-G45</f>
        <v>0</v>
      </c>
      <c r="H47" s="15">
        <f t="shared" ref="H47:P47" si="15">H46-H45</f>
        <v>0</v>
      </c>
      <c r="I47" s="15">
        <f t="shared" si="15"/>
        <v>0</v>
      </c>
      <c r="J47" s="15">
        <f t="shared" si="15"/>
        <v>0</v>
      </c>
      <c r="K47" s="15">
        <f t="shared" si="15"/>
        <v>0</v>
      </c>
      <c r="L47" s="15">
        <f t="shared" si="15"/>
        <v>-30861</v>
      </c>
      <c r="M47" s="15">
        <f t="shared" si="15"/>
        <v>30861</v>
      </c>
      <c r="N47" s="15">
        <f t="shared" si="15"/>
        <v>0</v>
      </c>
      <c r="O47" s="15">
        <f t="shared" si="15"/>
        <v>0</v>
      </c>
      <c r="P47" s="15">
        <f t="shared" si="15"/>
        <v>0</v>
      </c>
      <c r="Q47" s="67"/>
    </row>
    <row r="48" spans="1:17" s="11" customFormat="1" ht="45.75" customHeight="1">
      <c r="A48" s="62" t="s">
        <v>164</v>
      </c>
      <c r="B48" s="62" t="s">
        <v>165</v>
      </c>
      <c r="C48" s="62" t="s">
        <v>168</v>
      </c>
      <c r="D48" s="64" t="s">
        <v>213</v>
      </c>
      <c r="E48" s="17" t="s">
        <v>10</v>
      </c>
      <c r="F48" s="14" t="s">
        <v>169</v>
      </c>
      <c r="G48" s="15">
        <f>SUM(H48,K48,N48,O48,P48)</f>
        <v>529371</v>
      </c>
      <c r="H48" s="16">
        <v>0</v>
      </c>
      <c r="I48" s="16">
        <v>0</v>
      </c>
      <c r="J48" s="16">
        <f>H48-I48</f>
        <v>0</v>
      </c>
      <c r="K48" s="15">
        <v>529371</v>
      </c>
      <c r="L48" s="16">
        <v>0</v>
      </c>
      <c r="M48" s="16">
        <f>K48-L48</f>
        <v>529371</v>
      </c>
      <c r="N48" s="16">
        <v>0</v>
      </c>
      <c r="O48" s="16">
        <v>0</v>
      </c>
      <c r="P48" s="16">
        <v>0</v>
      </c>
      <c r="Q48" s="56" t="s">
        <v>403</v>
      </c>
    </row>
    <row r="49" spans="1:17" s="11" customFormat="1" ht="45.75" customHeight="1">
      <c r="A49" s="63"/>
      <c r="B49" s="63"/>
      <c r="C49" s="62"/>
      <c r="D49" s="55"/>
      <c r="E49" s="17" t="s">
        <v>11</v>
      </c>
      <c r="F49" s="14" t="s">
        <v>169</v>
      </c>
      <c r="G49" s="15">
        <f>SUM(H49,K49,N49,O49,P49)</f>
        <v>529371</v>
      </c>
      <c r="H49" s="16">
        <v>0</v>
      </c>
      <c r="I49" s="16">
        <v>0</v>
      </c>
      <c r="J49" s="16">
        <f>H49-I49</f>
        <v>0</v>
      </c>
      <c r="K49" s="15">
        <v>529371</v>
      </c>
      <c r="L49" s="16">
        <v>491491</v>
      </c>
      <c r="M49" s="16">
        <f>K49-L49</f>
        <v>37880</v>
      </c>
      <c r="N49" s="16">
        <v>0</v>
      </c>
      <c r="O49" s="16">
        <v>0</v>
      </c>
      <c r="P49" s="16">
        <v>0</v>
      </c>
      <c r="Q49" s="56"/>
    </row>
    <row r="50" spans="1:17" s="11" customFormat="1" ht="45.75" customHeight="1">
      <c r="A50" s="63"/>
      <c r="B50" s="63"/>
      <c r="C50" s="62"/>
      <c r="D50" s="55"/>
      <c r="E50" s="17" t="s">
        <v>12</v>
      </c>
      <c r="F50" s="14"/>
      <c r="G50" s="15">
        <f>G49-G48</f>
        <v>0</v>
      </c>
      <c r="H50" s="15">
        <f t="shared" ref="H50:P50" si="16">H49-H48</f>
        <v>0</v>
      </c>
      <c r="I50" s="15">
        <f t="shared" si="16"/>
        <v>0</v>
      </c>
      <c r="J50" s="15">
        <f t="shared" si="16"/>
        <v>0</v>
      </c>
      <c r="K50" s="15">
        <f t="shared" si="16"/>
        <v>0</v>
      </c>
      <c r="L50" s="15">
        <f t="shared" si="16"/>
        <v>491491</v>
      </c>
      <c r="M50" s="15">
        <f t="shared" si="16"/>
        <v>-491491</v>
      </c>
      <c r="N50" s="15">
        <f t="shared" si="16"/>
        <v>0</v>
      </c>
      <c r="O50" s="15">
        <f t="shared" si="16"/>
        <v>0</v>
      </c>
      <c r="P50" s="15">
        <f t="shared" si="16"/>
        <v>0</v>
      </c>
      <c r="Q50" s="56"/>
    </row>
    <row r="51" spans="1:17" s="11" customFormat="1" ht="45.75" customHeight="1">
      <c r="A51" s="62" t="s">
        <v>164</v>
      </c>
      <c r="B51" s="62" t="s">
        <v>165</v>
      </c>
      <c r="C51" s="62" t="s">
        <v>170</v>
      </c>
      <c r="D51" s="64" t="s">
        <v>213</v>
      </c>
      <c r="E51" s="17" t="s">
        <v>10</v>
      </c>
      <c r="F51" s="14" t="s">
        <v>171</v>
      </c>
      <c r="G51" s="15">
        <f>SUM(H51,K51,N51,O51,P51)</f>
        <v>3244747</v>
      </c>
      <c r="H51" s="16">
        <v>0</v>
      </c>
      <c r="I51" s="16">
        <v>0</v>
      </c>
      <c r="J51" s="16">
        <f>H51-I51</f>
        <v>0</v>
      </c>
      <c r="K51" s="15">
        <v>3244747</v>
      </c>
      <c r="L51" s="16">
        <v>3052782</v>
      </c>
      <c r="M51" s="16">
        <f>K51-L51</f>
        <v>191965</v>
      </c>
      <c r="N51" s="16">
        <v>0</v>
      </c>
      <c r="O51" s="16">
        <v>0</v>
      </c>
      <c r="P51" s="16">
        <v>0</v>
      </c>
      <c r="Q51" s="56" t="s">
        <v>403</v>
      </c>
    </row>
    <row r="52" spans="1:17" s="11" customFormat="1" ht="45.75" customHeight="1">
      <c r="A52" s="63"/>
      <c r="B52" s="63"/>
      <c r="C52" s="62"/>
      <c r="D52" s="55"/>
      <c r="E52" s="17" t="s">
        <v>11</v>
      </c>
      <c r="F52" s="14" t="s">
        <v>171</v>
      </c>
      <c r="G52" s="15">
        <f>SUM(H52,K52,N52,O52,P52)</f>
        <v>3244747</v>
      </c>
      <c r="H52" s="16">
        <v>0</v>
      </c>
      <c r="I52" s="16">
        <v>0</v>
      </c>
      <c r="J52" s="16">
        <f>H52-I52</f>
        <v>0</v>
      </c>
      <c r="K52" s="15">
        <v>3244747</v>
      </c>
      <c r="L52" s="16">
        <v>3139748</v>
      </c>
      <c r="M52" s="16">
        <f>K52-L52</f>
        <v>104999</v>
      </c>
      <c r="N52" s="16">
        <v>0</v>
      </c>
      <c r="O52" s="16">
        <v>0</v>
      </c>
      <c r="P52" s="16">
        <v>0</v>
      </c>
      <c r="Q52" s="56"/>
    </row>
    <row r="53" spans="1:17" s="11" customFormat="1" ht="45.75" customHeight="1">
      <c r="A53" s="63"/>
      <c r="B53" s="63"/>
      <c r="C53" s="62"/>
      <c r="D53" s="55"/>
      <c r="E53" s="17" t="s">
        <v>12</v>
      </c>
      <c r="F53" s="14"/>
      <c r="G53" s="15">
        <f>G52-G51</f>
        <v>0</v>
      </c>
      <c r="H53" s="15">
        <f t="shared" ref="H53:P53" si="17">H52-H51</f>
        <v>0</v>
      </c>
      <c r="I53" s="15">
        <f t="shared" si="17"/>
        <v>0</v>
      </c>
      <c r="J53" s="15">
        <f t="shared" si="17"/>
        <v>0</v>
      </c>
      <c r="K53" s="15">
        <f t="shared" si="17"/>
        <v>0</v>
      </c>
      <c r="L53" s="15">
        <f t="shared" si="17"/>
        <v>86966</v>
      </c>
      <c r="M53" s="15">
        <f t="shared" si="17"/>
        <v>-86966</v>
      </c>
      <c r="N53" s="15">
        <f t="shared" si="17"/>
        <v>0</v>
      </c>
      <c r="O53" s="15">
        <f t="shared" si="17"/>
        <v>0</v>
      </c>
      <c r="P53" s="15">
        <f t="shared" si="17"/>
        <v>0</v>
      </c>
      <c r="Q53" s="56"/>
    </row>
    <row r="54" spans="1:17" s="11" customFormat="1" ht="45.75" customHeight="1">
      <c r="A54" s="62" t="s">
        <v>164</v>
      </c>
      <c r="B54" s="62" t="s">
        <v>165</v>
      </c>
      <c r="C54" s="62" t="s">
        <v>172</v>
      </c>
      <c r="D54" s="64" t="s">
        <v>213</v>
      </c>
      <c r="E54" s="17" t="s">
        <v>10</v>
      </c>
      <c r="F54" s="14" t="s">
        <v>173</v>
      </c>
      <c r="G54" s="15">
        <f>SUM(H54,K54,N54,O54,P54)</f>
        <v>1556886</v>
      </c>
      <c r="H54" s="16">
        <v>0</v>
      </c>
      <c r="I54" s="16">
        <v>0</v>
      </c>
      <c r="J54" s="16">
        <f>H54-I54</f>
        <v>0</v>
      </c>
      <c r="K54" s="15">
        <v>1556886</v>
      </c>
      <c r="L54" s="16">
        <v>0</v>
      </c>
      <c r="M54" s="16">
        <f>K54-L54</f>
        <v>1556886</v>
      </c>
      <c r="N54" s="16">
        <v>0</v>
      </c>
      <c r="O54" s="16">
        <v>0</v>
      </c>
      <c r="P54" s="16">
        <v>0</v>
      </c>
      <c r="Q54" s="56" t="s">
        <v>404</v>
      </c>
    </row>
    <row r="55" spans="1:17" s="11" customFormat="1" ht="45.75" customHeight="1">
      <c r="A55" s="63"/>
      <c r="B55" s="63"/>
      <c r="C55" s="62"/>
      <c r="D55" s="55"/>
      <c r="E55" s="17" t="s">
        <v>11</v>
      </c>
      <c r="F55" s="14" t="s">
        <v>173</v>
      </c>
      <c r="G55" s="15">
        <f>SUM(H55,K55,N55,O55,P55)</f>
        <v>1556886</v>
      </c>
      <c r="H55" s="16">
        <v>0</v>
      </c>
      <c r="I55" s="16">
        <v>0</v>
      </c>
      <c r="J55" s="16">
        <f>H55-I55</f>
        <v>0</v>
      </c>
      <c r="K55" s="15">
        <v>1556886</v>
      </c>
      <c r="L55" s="16">
        <v>0</v>
      </c>
      <c r="M55" s="16">
        <f>K55-L55</f>
        <v>1556886</v>
      </c>
      <c r="N55" s="16">
        <v>0</v>
      </c>
      <c r="O55" s="16">
        <v>0</v>
      </c>
      <c r="P55" s="16">
        <v>0</v>
      </c>
      <c r="Q55" s="56"/>
    </row>
    <row r="56" spans="1:17" s="11" customFormat="1" ht="45.75" customHeight="1">
      <c r="A56" s="63"/>
      <c r="B56" s="63"/>
      <c r="C56" s="62"/>
      <c r="D56" s="55"/>
      <c r="E56" s="17" t="s">
        <v>12</v>
      </c>
      <c r="F56" s="14"/>
      <c r="G56" s="15">
        <f>G55-G54</f>
        <v>0</v>
      </c>
      <c r="H56" s="15">
        <f t="shared" ref="H56:P56" si="18">H55-H54</f>
        <v>0</v>
      </c>
      <c r="I56" s="15">
        <f t="shared" si="18"/>
        <v>0</v>
      </c>
      <c r="J56" s="15">
        <f t="shared" si="18"/>
        <v>0</v>
      </c>
      <c r="K56" s="15">
        <f t="shared" si="18"/>
        <v>0</v>
      </c>
      <c r="L56" s="15">
        <f t="shared" si="18"/>
        <v>0</v>
      </c>
      <c r="M56" s="15">
        <f t="shared" si="18"/>
        <v>0</v>
      </c>
      <c r="N56" s="15">
        <f t="shared" si="18"/>
        <v>0</v>
      </c>
      <c r="O56" s="15">
        <f t="shared" si="18"/>
        <v>0</v>
      </c>
      <c r="P56" s="15">
        <f t="shared" si="18"/>
        <v>0</v>
      </c>
      <c r="Q56" s="56"/>
    </row>
    <row r="57" spans="1:17" s="11" customFormat="1" ht="45.75" customHeight="1">
      <c r="A57" s="62" t="s">
        <v>164</v>
      </c>
      <c r="B57" s="62" t="s">
        <v>165</v>
      </c>
      <c r="C57" s="62" t="s">
        <v>174</v>
      </c>
      <c r="D57" s="64" t="s">
        <v>213</v>
      </c>
      <c r="E57" s="17" t="s">
        <v>10</v>
      </c>
      <c r="F57" s="14" t="s">
        <v>175</v>
      </c>
      <c r="G57" s="15">
        <f>SUM(H57,K57,N57,O57,P57)</f>
        <v>5260596</v>
      </c>
      <c r="H57" s="16">
        <v>0</v>
      </c>
      <c r="I57" s="16">
        <v>0</v>
      </c>
      <c r="J57" s="16">
        <f>H57-I57</f>
        <v>0</v>
      </c>
      <c r="K57" s="15">
        <v>5260596</v>
      </c>
      <c r="L57" s="16">
        <v>147283</v>
      </c>
      <c r="M57" s="16">
        <f>K57-L57</f>
        <v>5113313</v>
      </c>
      <c r="N57" s="16">
        <v>0</v>
      </c>
      <c r="O57" s="16">
        <v>0</v>
      </c>
      <c r="P57" s="16">
        <v>0</v>
      </c>
      <c r="Q57" s="56" t="s">
        <v>404</v>
      </c>
    </row>
    <row r="58" spans="1:17" s="11" customFormat="1" ht="45.75" customHeight="1">
      <c r="A58" s="63"/>
      <c r="B58" s="63"/>
      <c r="C58" s="62"/>
      <c r="D58" s="55"/>
      <c r="E58" s="17" t="s">
        <v>11</v>
      </c>
      <c r="F58" s="14" t="s">
        <v>175</v>
      </c>
      <c r="G58" s="15">
        <f>SUM(H58,K58,N58,O58,P58)</f>
        <v>5260596</v>
      </c>
      <c r="H58" s="16">
        <v>0</v>
      </c>
      <c r="I58" s="16">
        <v>0</v>
      </c>
      <c r="J58" s="16">
        <f>H58-I58</f>
        <v>0</v>
      </c>
      <c r="K58" s="15">
        <v>5260596</v>
      </c>
      <c r="L58" s="16">
        <v>147283</v>
      </c>
      <c r="M58" s="16">
        <f>K58-L58</f>
        <v>5113313</v>
      </c>
      <c r="N58" s="16">
        <v>0</v>
      </c>
      <c r="O58" s="16">
        <v>0</v>
      </c>
      <c r="P58" s="16">
        <v>0</v>
      </c>
      <c r="Q58" s="56"/>
    </row>
    <row r="59" spans="1:17" s="11" customFormat="1" ht="45.75" customHeight="1">
      <c r="A59" s="63"/>
      <c r="B59" s="63"/>
      <c r="C59" s="62"/>
      <c r="D59" s="55"/>
      <c r="E59" s="17" t="s">
        <v>12</v>
      </c>
      <c r="F59" s="14"/>
      <c r="G59" s="15">
        <f>G58-G57</f>
        <v>0</v>
      </c>
      <c r="H59" s="15">
        <f t="shared" ref="H59:P59" si="19">H58-H57</f>
        <v>0</v>
      </c>
      <c r="I59" s="15">
        <f t="shared" si="19"/>
        <v>0</v>
      </c>
      <c r="J59" s="15">
        <f t="shared" si="19"/>
        <v>0</v>
      </c>
      <c r="K59" s="15">
        <f t="shared" si="19"/>
        <v>0</v>
      </c>
      <c r="L59" s="15">
        <f t="shared" si="19"/>
        <v>0</v>
      </c>
      <c r="M59" s="15">
        <f t="shared" si="19"/>
        <v>0</v>
      </c>
      <c r="N59" s="15">
        <f t="shared" si="19"/>
        <v>0</v>
      </c>
      <c r="O59" s="15">
        <f t="shared" si="19"/>
        <v>0</v>
      </c>
      <c r="P59" s="15">
        <f t="shared" si="19"/>
        <v>0</v>
      </c>
      <c r="Q59" s="56"/>
    </row>
    <row r="60" spans="1:17" s="11" customFormat="1" ht="50.25" customHeight="1">
      <c r="A60" s="50" t="s">
        <v>214</v>
      </c>
      <c r="B60" s="57" t="s">
        <v>215</v>
      </c>
      <c r="C60" s="51" t="s">
        <v>19</v>
      </c>
      <c r="D60" s="55" t="s">
        <v>216</v>
      </c>
      <c r="E60" s="13" t="s">
        <v>10</v>
      </c>
      <c r="F60" s="14" t="s">
        <v>217</v>
      </c>
      <c r="G60" s="15">
        <f>SUM(H60,K60,N60,O60,P60)</f>
        <v>8099197</v>
      </c>
      <c r="H60" s="16">
        <v>3112400</v>
      </c>
      <c r="I60" s="16">
        <v>1092668</v>
      </c>
      <c r="J60" s="16">
        <f>H60-I60</f>
        <v>2019732</v>
      </c>
      <c r="K60" s="16">
        <v>4429600</v>
      </c>
      <c r="L60" s="16">
        <v>871965</v>
      </c>
      <c r="M60" s="16">
        <f>K60-L60</f>
        <v>3557635</v>
      </c>
      <c r="N60" s="16">
        <v>557197</v>
      </c>
      <c r="O60" s="16">
        <v>0</v>
      </c>
      <c r="P60" s="16">
        <v>0</v>
      </c>
      <c r="Q60" s="68" t="s">
        <v>337</v>
      </c>
    </row>
    <row r="61" spans="1:17" s="11" customFormat="1" ht="50.25" customHeight="1">
      <c r="A61" s="50"/>
      <c r="B61" s="58"/>
      <c r="C61" s="51"/>
      <c r="D61" s="55"/>
      <c r="E61" s="13" t="s">
        <v>11</v>
      </c>
      <c r="F61" s="14" t="s">
        <v>336</v>
      </c>
      <c r="G61" s="15">
        <f>SUM(H61,K61,N61,O61,P61)</f>
        <v>8099197</v>
      </c>
      <c r="H61" s="16">
        <v>3112400</v>
      </c>
      <c r="I61" s="16">
        <v>3112400</v>
      </c>
      <c r="J61" s="16">
        <f>H61-I61</f>
        <v>0</v>
      </c>
      <c r="K61" s="16">
        <v>4429600</v>
      </c>
      <c r="L61" s="16">
        <v>4245526</v>
      </c>
      <c r="M61" s="16">
        <f>K61-L61</f>
        <v>184074</v>
      </c>
      <c r="N61" s="16">
        <v>557197</v>
      </c>
      <c r="O61" s="16">
        <v>0</v>
      </c>
      <c r="P61" s="16">
        <v>0</v>
      </c>
      <c r="Q61" s="68"/>
    </row>
    <row r="62" spans="1:17" s="11" customFormat="1" ht="37.5" customHeight="1">
      <c r="A62" s="50"/>
      <c r="B62" s="58"/>
      <c r="C62" s="51"/>
      <c r="D62" s="55"/>
      <c r="E62" s="13" t="s">
        <v>12</v>
      </c>
      <c r="F62" s="25"/>
      <c r="G62" s="16">
        <f>G61-G60</f>
        <v>0</v>
      </c>
      <c r="H62" s="16">
        <f t="shared" ref="H62:P62" si="20">H61-H60</f>
        <v>0</v>
      </c>
      <c r="I62" s="16">
        <f t="shared" si="20"/>
        <v>2019732</v>
      </c>
      <c r="J62" s="16">
        <f t="shared" si="20"/>
        <v>-2019732</v>
      </c>
      <c r="K62" s="16">
        <f t="shared" si="20"/>
        <v>0</v>
      </c>
      <c r="L62" s="16">
        <f t="shared" si="20"/>
        <v>3373561</v>
      </c>
      <c r="M62" s="16">
        <f t="shared" si="20"/>
        <v>-3373561</v>
      </c>
      <c r="N62" s="16">
        <f t="shared" si="20"/>
        <v>0</v>
      </c>
      <c r="O62" s="16">
        <f t="shared" si="20"/>
        <v>0</v>
      </c>
      <c r="P62" s="16">
        <f t="shared" si="20"/>
        <v>0</v>
      </c>
      <c r="Q62" s="68"/>
    </row>
    <row r="63" spans="1:17" s="11" customFormat="1" ht="45.75" customHeight="1">
      <c r="A63" s="57" t="s">
        <v>31</v>
      </c>
      <c r="B63" s="57" t="s">
        <v>218</v>
      </c>
      <c r="C63" s="57" t="s">
        <v>219</v>
      </c>
      <c r="D63" s="55" t="s">
        <v>220</v>
      </c>
      <c r="E63" s="17" t="s">
        <v>10</v>
      </c>
      <c r="F63" s="14" t="s">
        <v>32</v>
      </c>
      <c r="G63" s="30">
        <f>SUM(H63,K63,N63,O63,P63)</f>
        <v>6898369</v>
      </c>
      <c r="H63" s="30">
        <v>0</v>
      </c>
      <c r="I63" s="30">
        <v>0</v>
      </c>
      <c r="J63" s="30">
        <f>H63-I63</f>
        <v>0</v>
      </c>
      <c r="K63" s="30">
        <v>1974219</v>
      </c>
      <c r="L63" s="30">
        <v>1974219</v>
      </c>
      <c r="M63" s="30">
        <f>K63-L63</f>
        <v>0</v>
      </c>
      <c r="N63" s="30">
        <v>2000000</v>
      </c>
      <c r="O63" s="30">
        <v>2000000</v>
      </c>
      <c r="P63" s="30">
        <v>924150</v>
      </c>
      <c r="Q63" s="68" t="s">
        <v>33</v>
      </c>
    </row>
    <row r="64" spans="1:17" s="11" customFormat="1" ht="45.75" customHeight="1">
      <c r="A64" s="58"/>
      <c r="B64" s="58"/>
      <c r="C64" s="58"/>
      <c r="D64" s="55"/>
      <c r="E64" s="17" t="s">
        <v>11</v>
      </c>
      <c r="F64" s="14" t="s">
        <v>32</v>
      </c>
      <c r="G64" s="30">
        <f>SUM(H64,K64,N64,O64,P64)</f>
        <v>6898369</v>
      </c>
      <c r="H64" s="30">
        <v>0</v>
      </c>
      <c r="I64" s="30">
        <v>0</v>
      </c>
      <c r="J64" s="30">
        <f>H64-I64</f>
        <v>0</v>
      </c>
      <c r="K64" s="30">
        <v>1974219</v>
      </c>
      <c r="L64" s="30">
        <v>1974219</v>
      </c>
      <c r="M64" s="30">
        <f>K64-L64</f>
        <v>0</v>
      </c>
      <c r="N64" s="30">
        <v>2000000</v>
      </c>
      <c r="O64" s="30">
        <v>2394575</v>
      </c>
      <c r="P64" s="30">
        <v>529575</v>
      </c>
      <c r="Q64" s="68"/>
    </row>
    <row r="65" spans="1:17" s="11" customFormat="1" ht="45.75" customHeight="1">
      <c r="A65" s="58"/>
      <c r="B65" s="58"/>
      <c r="C65" s="58"/>
      <c r="D65" s="55"/>
      <c r="E65" s="17" t="s">
        <v>12</v>
      </c>
      <c r="F65" s="14"/>
      <c r="G65" s="16">
        <f t="shared" ref="G65:P65" si="21">G64-G63</f>
        <v>0</v>
      </c>
      <c r="H65" s="16">
        <f t="shared" si="21"/>
        <v>0</v>
      </c>
      <c r="I65" s="16">
        <f t="shared" si="21"/>
        <v>0</v>
      </c>
      <c r="J65" s="16">
        <f t="shared" si="21"/>
        <v>0</v>
      </c>
      <c r="K65" s="16">
        <f t="shared" si="21"/>
        <v>0</v>
      </c>
      <c r="L65" s="16">
        <f t="shared" si="21"/>
        <v>0</v>
      </c>
      <c r="M65" s="16">
        <f t="shared" si="21"/>
        <v>0</v>
      </c>
      <c r="N65" s="16">
        <f t="shared" si="21"/>
        <v>0</v>
      </c>
      <c r="O65" s="16">
        <f t="shared" si="21"/>
        <v>394575</v>
      </c>
      <c r="P65" s="16">
        <f t="shared" si="21"/>
        <v>-394575</v>
      </c>
      <c r="Q65" s="68"/>
    </row>
    <row r="66" spans="1:17" s="11" customFormat="1" ht="45.75" customHeight="1">
      <c r="A66" s="57" t="s">
        <v>31</v>
      </c>
      <c r="B66" s="57" t="s">
        <v>218</v>
      </c>
      <c r="C66" s="57" t="s">
        <v>221</v>
      </c>
      <c r="D66" s="55" t="s">
        <v>220</v>
      </c>
      <c r="E66" s="17" t="s">
        <v>10</v>
      </c>
      <c r="F66" s="34" t="s">
        <v>222</v>
      </c>
      <c r="G66" s="15">
        <f>SUM(H66,K66,N66,O66,P66)</f>
        <v>9000000</v>
      </c>
      <c r="H66" s="16">
        <v>0</v>
      </c>
      <c r="I66" s="16">
        <v>0</v>
      </c>
      <c r="J66" s="16">
        <f>H66-I66</f>
        <v>0</v>
      </c>
      <c r="K66" s="16">
        <v>925715</v>
      </c>
      <c r="L66" s="16">
        <v>880112</v>
      </c>
      <c r="M66" s="16">
        <f>K66-L66</f>
        <v>45603</v>
      </c>
      <c r="N66" s="16">
        <v>1000000</v>
      </c>
      <c r="O66" s="16">
        <v>2500000</v>
      </c>
      <c r="P66" s="16">
        <v>4574285</v>
      </c>
      <c r="Q66" s="56" t="s">
        <v>390</v>
      </c>
    </row>
    <row r="67" spans="1:17" s="11" customFormat="1" ht="45.75" customHeight="1">
      <c r="A67" s="58"/>
      <c r="B67" s="58"/>
      <c r="C67" s="57"/>
      <c r="D67" s="55"/>
      <c r="E67" s="17" t="s">
        <v>11</v>
      </c>
      <c r="F67" s="34" t="s">
        <v>222</v>
      </c>
      <c r="G67" s="15">
        <f>SUM(H67,K67,N67,O67,P67)</f>
        <v>9000000</v>
      </c>
      <c r="H67" s="16">
        <v>0</v>
      </c>
      <c r="I67" s="16">
        <v>0</v>
      </c>
      <c r="J67" s="16">
        <f>H67-I67</f>
        <v>0</v>
      </c>
      <c r="K67" s="16">
        <v>925715</v>
      </c>
      <c r="L67" s="16">
        <v>880112</v>
      </c>
      <c r="M67" s="16">
        <f>K67-L67</f>
        <v>45603</v>
      </c>
      <c r="N67" s="16">
        <v>1000000</v>
      </c>
      <c r="O67" s="30">
        <v>1000000</v>
      </c>
      <c r="P67" s="30">
        <v>6074285</v>
      </c>
      <c r="Q67" s="56"/>
    </row>
    <row r="68" spans="1:17" s="11" customFormat="1" ht="45.75" customHeight="1">
      <c r="A68" s="58"/>
      <c r="B68" s="58"/>
      <c r="C68" s="57"/>
      <c r="D68" s="55"/>
      <c r="E68" s="17" t="s">
        <v>12</v>
      </c>
      <c r="F68" s="14"/>
      <c r="G68" s="16">
        <f t="shared" ref="G68:P68" si="22">G67-G66</f>
        <v>0</v>
      </c>
      <c r="H68" s="16">
        <f t="shared" si="22"/>
        <v>0</v>
      </c>
      <c r="I68" s="16">
        <f t="shared" si="22"/>
        <v>0</v>
      </c>
      <c r="J68" s="16">
        <f t="shared" si="22"/>
        <v>0</v>
      </c>
      <c r="K68" s="16">
        <f t="shared" si="22"/>
        <v>0</v>
      </c>
      <c r="L68" s="16">
        <f t="shared" si="22"/>
        <v>0</v>
      </c>
      <c r="M68" s="16">
        <f t="shared" si="22"/>
        <v>0</v>
      </c>
      <c r="N68" s="16">
        <f t="shared" si="22"/>
        <v>0</v>
      </c>
      <c r="O68" s="16">
        <f t="shared" si="22"/>
        <v>-1500000</v>
      </c>
      <c r="P68" s="16">
        <f t="shared" si="22"/>
        <v>1500000</v>
      </c>
      <c r="Q68" s="56"/>
    </row>
    <row r="69" spans="1:17" s="11" customFormat="1" ht="45.75" customHeight="1">
      <c r="A69" s="57" t="s">
        <v>38</v>
      </c>
      <c r="B69" s="57" t="s">
        <v>39</v>
      </c>
      <c r="C69" s="62" t="s">
        <v>40</v>
      </c>
      <c r="D69" s="55" t="s">
        <v>41</v>
      </c>
      <c r="E69" s="17" t="s">
        <v>10</v>
      </c>
      <c r="F69" s="14" t="s">
        <v>422</v>
      </c>
      <c r="G69" s="15">
        <f>SUM(H69,K69,N69,O69,P69)</f>
        <v>2175600</v>
      </c>
      <c r="H69" s="16">
        <v>0</v>
      </c>
      <c r="I69" s="16">
        <v>0</v>
      </c>
      <c r="J69" s="16">
        <f>H69-I69</f>
        <v>0</v>
      </c>
      <c r="K69" s="16">
        <v>217560</v>
      </c>
      <c r="L69" s="16">
        <v>217560</v>
      </c>
      <c r="M69" s="16">
        <f>K69-L69</f>
        <v>0</v>
      </c>
      <c r="N69" s="16">
        <v>1087800</v>
      </c>
      <c r="O69" s="16">
        <v>870240</v>
      </c>
      <c r="P69" s="16">
        <v>0</v>
      </c>
      <c r="Q69" s="56" t="s">
        <v>350</v>
      </c>
    </row>
    <row r="70" spans="1:17" s="11" customFormat="1" ht="45.75" customHeight="1">
      <c r="A70" s="57"/>
      <c r="B70" s="57"/>
      <c r="C70" s="62"/>
      <c r="D70" s="55"/>
      <c r="E70" s="17" t="s">
        <v>11</v>
      </c>
      <c r="F70" s="14" t="s">
        <v>422</v>
      </c>
      <c r="G70" s="15">
        <f>SUM(H70,K70,N70,O70,P70)</f>
        <v>1370600</v>
      </c>
      <c r="H70" s="16">
        <v>0</v>
      </c>
      <c r="I70" s="16">
        <v>0</v>
      </c>
      <c r="J70" s="16">
        <f>H70-I70</f>
        <v>0</v>
      </c>
      <c r="K70" s="16">
        <v>217560</v>
      </c>
      <c r="L70" s="16">
        <v>217560</v>
      </c>
      <c r="M70" s="16">
        <f>K70-L70</f>
        <v>0</v>
      </c>
      <c r="N70" s="16">
        <v>1087800</v>
      </c>
      <c r="O70" s="16">
        <v>65240</v>
      </c>
      <c r="P70" s="16">
        <v>0</v>
      </c>
      <c r="Q70" s="56"/>
    </row>
    <row r="71" spans="1:17" s="11" customFormat="1" ht="45.75" customHeight="1">
      <c r="A71" s="57"/>
      <c r="B71" s="57"/>
      <c r="C71" s="62"/>
      <c r="D71" s="55"/>
      <c r="E71" s="17" t="s">
        <v>12</v>
      </c>
      <c r="F71" s="14"/>
      <c r="G71" s="15">
        <f t="shared" ref="G71:P71" si="23">G70-G69</f>
        <v>-805000</v>
      </c>
      <c r="H71" s="15">
        <f t="shared" si="23"/>
        <v>0</v>
      </c>
      <c r="I71" s="15">
        <f t="shared" si="23"/>
        <v>0</v>
      </c>
      <c r="J71" s="15">
        <f t="shared" si="23"/>
        <v>0</v>
      </c>
      <c r="K71" s="15">
        <f t="shared" si="23"/>
        <v>0</v>
      </c>
      <c r="L71" s="15">
        <f t="shared" si="23"/>
        <v>0</v>
      </c>
      <c r="M71" s="15">
        <f t="shared" si="23"/>
        <v>0</v>
      </c>
      <c r="N71" s="15">
        <f t="shared" si="23"/>
        <v>0</v>
      </c>
      <c r="O71" s="15">
        <f t="shared" si="23"/>
        <v>-805000</v>
      </c>
      <c r="P71" s="15">
        <f t="shared" si="23"/>
        <v>0</v>
      </c>
      <c r="Q71" s="56"/>
    </row>
    <row r="72" spans="1:17" s="11" customFormat="1" ht="45.75" customHeight="1">
      <c r="A72" s="57" t="s">
        <v>34</v>
      </c>
      <c r="B72" s="57" t="s">
        <v>35</v>
      </c>
      <c r="C72" s="62" t="s">
        <v>36</v>
      </c>
      <c r="D72" s="55" t="s">
        <v>37</v>
      </c>
      <c r="E72" s="17" t="s">
        <v>10</v>
      </c>
      <c r="F72" s="14" t="s">
        <v>338</v>
      </c>
      <c r="G72" s="15">
        <f>SUM(H72,K72,N72,O72,P72)</f>
        <v>6000000</v>
      </c>
      <c r="H72" s="15">
        <v>0</v>
      </c>
      <c r="I72" s="15">
        <v>0</v>
      </c>
      <c r="J72" s="15">
        <v>0</v>
      </c>
      <c r="K72" s="15">
        <v>1600000</v>
      </c>
      <c r="L72" s="15">
        <v>430000</v>
      </c>
      <c r="M72" s="15">
        <v>1170000</v>
      </c>
      <c r="N72" s="15">
        <v>2000000</v>
      </c>
      <c r="O72" s="15">
        <v>850000</v>
      </c>
      <c r="P72" s="15">
        <v>1550000</v>
      </c>
      <c r="Q72" s="68" t="s">
        <v>339</v>
      </c>
    </row>
    <row r="73" spans="1:17" s="11" customFormat="1" ht="45.75" customHeight="1">
      <c r="A73" s="57"/>
      <c r="B73" s="57"/>
      <c r="C73" s="62"/>
      <c r="D73" s="55"/>
      <c r="E73" s="17" t="s">
        <v>11</v>
      </c>
      <c r="F73" s="14" t="s">
        <v>284</v>
      </c>
      <c r="G73" s="15">
        <f>SUM(H73,K73,N73,O73,P73)</f>
        <v>6000000</v>
      </c>
      <c r="H73" s="15">
        <v>0</v>
      </c>
      <c r="I73" s="15">
        <v>0</v>
      </c>
      <c r="J73" s="15">
        <v>0</v>
      </c>
      <c r="K73" s="15">
        <v>1600000</v>
      </c>
      <c r="L73" s="15">
        <v>430000</v>
      </c>
      <c r="M73" s="15">
        <v>1170000</v>
      </c>
      <c r="N73" s="16">
        <v>2000000</v>
      </c>
      <c r="O73" s="16">
        <v>1400000</v>
      </c>
      <c r="P73" s="16">
        <v>1000000</v>
      </c>
      <c r="Q73" s="68"/>
    </row>
    <row r="74" spans="1:17" s="11" customFormat="1" ht="45.75" customHeight="1">
      <c r="A74" s="57"/>
      <c r="B74" s="57"/>
      <c r="C74" s="62"/>
      <c r="D74" s="55"/>
      <c r="E74" s="17" t="s">
        <v>12</v>
      </c>
      <c r="F74" s="14"/>
      <c r="G74" s="16">
        <f t="shared" ref="G74:P74" si="24">G73-G72</f>
        <v>0</v>
      </c>
      <c r="H74" s="16">
        <f t="shared" si="24"/>
        <v>0</v>
      </c>
      <c r="I74" s="16">
        <f t="shared" si="24"/>
        <v>0</v>
      </c>
      <c r="J74" s="16">
        <f t="shared" si="24"/>
        <v>0</v>
      </c>
      <c r="K74" s="16">
        <f t="shared" si="24"/>
        <v>0</v>
      </c>
      <c r="L74" s="16">
        <f t="shared" si="24"/>
        <v>0</v>
      </c>
      <c r="M74" s="16">
        <f t="shared" si="24"/>
        <v>0</v>
      </c>
      <c r="N74" s="16">
        <f t="shared" si="24"/>
        <v>0</v>
      </c>
      <c r="O74" s="16">
        <f t="shared" si="24"/>
        <v>550000</v>
      </c>
      <c r="P74" s="16">
        <f t="shared" si="24"/>
        <v>-550000</v>
      </c>
      <c r="Q74" s="68"/>
    </row>
    <row r="75" spans="1:17" s="11" customFormat="1" ht="44.25" customHeight="1">
      <c r="A75" s="57" t="s">
        <v>42</v>
      </c>
      <c r="B75" s="57" t="s">
        <v>43</v>
      </c>
      <c r="C75" s="57" t="s">
        <v>44</v>
      </c>
      <c r="D75" s="55" t="s">
        <v>45</v>
      </c>
      <c r="E75" s="17" t="s">
        <v>10</v>
      </c>
      <c r="F75" s="14" t="s">
        <v>46</v>
      </c>
      <c r="G75" s="15">
        <f>SUM(H75,K75,N75,O75,P75)</f>
        <v>6000000</v>
      </c>
      <c r="H75" s="16">
        <v>0</v>
      </c>
      <c r="I75" s="16">
        <v>0</v>
      </c>
      <c r="J75" s="16">
        <f>H75-I75</f>
        <v>0</v>
      </c>
      <c r="K75" s="16">
        <v>0</v>
      </c>
      <c r="L75" s="16">
        <v>0</v>
      </c>
      <c r="M75" s="16">
        <f>K75-L75</f>
        <v>0</v>
      </c>
      <c r="N75" s="16">
        <v>1200000</v>
      </c>
      <c r="O75" s="16">
        <v>2000000</v>
      </c>
      <c r="P75" s="16">
        <v>2800000</v>
      </c>
      <c r="Q75" s="68" t="s">
        <v>349</v>
      </c>
    </row>
    <row r="76" spans="1:17" s="11" customFormat="1" ht="44.25" customHeight="1">
      <c r="A76" s="58"/>
      <c r="B76" s="58"/>
      <c r="C76" s="58"/>
      <c r="D76" s="55"/>
      <c r="E76" s="17" t="s">
        <v>11</v>
      </c>
      <c r="F76" s="14" t="s">
        <v>348</v>
      </c>
      <c r="G76" s="15">
        <f>SUM(H76,K76,N76,O76,P76)</f>
        <v>6000000</v>
      </c>
      <c r="H76" s="16">
        <v>0</v>
      </c>
      <c r="I76" s="16">
        <v>0</v>
      </c>
      <c r="J76" s="16">
        <f>H76-I76</f>
        <v>0</v>
      </c>
      <c r="K76" s="16">
        <v>0</v>
      </c>
      <c r="L76" s="16">
        <v>0</v>
      </c>
      <c r="M76" s="16">
        <f>K76-L76</f>
        <v>0</v>
      </c>
      <c r="N76" s="16">
        <v>1200000</v>
      </c>
      <c r="O76" s="16">
        <v>2000000</v>
      </c>
      <c r="P76" s="16">
        <v>2800000</v>
      </c>
      <c r="Q76" s="68"/>
    </row>
    <row r="77" spans="1:17" s="11" customFormat="1" ht="44.25" customHeight="1">
      <c r="A77" s="58"/>
      <c r="B77" s="58"/>
      <c r="C77" s="58"/>
      <c r="D77" s="55"/>
      <c r="E77" s="17" t="s">
        <v>12</v>
      </c>
      <c r="F77" s="14"/>
      <c r="G77" s="15">
        <f>SUM(H77,K77,N77,O77,P77)</f>
        <v>0</v>
      </c>
      <c r="H77" s="16">
        <f t="shared" ref="H77:P77" si="25">H76-H75</f>
        <v>0</v>
      </c>
      <c r="I77" s="16">
        <f t="shared" si="25"/>
        <v>0</v>
      </c>
      <c r="J77" s="16">
        <f t="shared" si="25"/>
        <v>0</v>
      </c>
      <c r="K77" s="16">
        <f t="shared" si="25"/>
        <v>0</v>
      </c>
      <c r="L77" s="16">
        <f t="shared" si="25"/>
        <v>0</v>
      </c>
      <c r="M77" s="16">
        <f t="shared" si="25"/>
        <v>0</v>
      </c>
      <c r="N77" s="16">
        <f t="shared" si="25"/>
        <v>0</v>
      </c>
      <c r="O77" s="16">
        <f t="shared" si="25"/>
        <v>0</v>
      </c>
      <c r="P77" s="16">
        <f t="shared" si="25"/>
        <v>0</v>
      </c>
      <c r="Q77" s="68"/>
    </row>
    <row r="78" spans="1:17" s="11" customFormat="1" ht="44.25" customHeight="1">
      <c r="A78" s="57" t="s">
        <v>42</v>
      </c>
      <c r="B78" s="57" t="s">
        <v>47</v>
      </c>
      <c r="C78" s="57" t="s">
        <v>48</v>
      </c>
      <c r="D78" s="55" t="s">
        <v>45</v>
      </c>
      <c r="E78" s="17" t="s">
        <v>10</v>
      </c>
      <c r="F78" s="14" t="s">
        <v>423</v>
      </c>
      <c r="G78" s="15">
        <f>SUM(H78,K78,N78,O78,P78)</f>
        <v>1996305</v>
      </c>
      <c r="H78" s="16">
        <v>1200000</v>
      </c>
      <c r="I78" s="16">
        <v>200000</v>
      </c>
      <c r="J78" s="16">
        <f>H78-I78</f>
        <v>1000000</v>
      </c>
      <c r="K78" s="16">
        <v>70000</v>
      </c>
      <c r="L78" s="16">
        <v>40628</v>
      </c>
      <c r="M78" s="16">
        <f>K78-L78</f>
        <v>29372</v>
      </c>
      <c r="N78" s="16">
        <v>39042</v>
      </c>
      <c r="O78" s="16">
        <v>687263</v>
      </c>
      <c r="P78" s="16">
        <v>0</v>
      </c>
      <c r="Q78" s="56" t="s">
        <v>223</v>
      </c>
    </row>
    <row r="79" spans="1:17" s="11" customFormat="1" ht="44.25" customHeight="1">
      <c r="A79" s="58"/>
      <c r="B79" s="57"/>
      <c r="C79" s="57"/>
      <c r="D79" s="55"/>
      <c r="E79" s="17" t="s">
        <v>11</v>
      </c>
      <c r="F79" s="14" t="s">
        <v>423</v>
      </c>
      <c r="G79" s="15">
        <f>SUM(H79,K79,N79,O79,P79)</f>
        <v>1996305</v>
      </c>
      <c r="H79" s="16">
        <v>1200000</v>
      </c>
      <c r="I79" s="16">
        <v>259551</v>
      </c>
      <c r="J79" s="16">
        <f>H79-I79</f>
        <v>940449</v>
      </c>
      <c r="K79" s="16">
        <v>70000</v>
      </c>
      <c r="L79" s="16">
        <v>40628</v>
      </c>
      <c r="M79" s="16">
        <f>K79-L79</f>
        <v>29372</v>
      </c>
      <c r="N79" s="16">
        <v>39042</v>
      </c>
      <c r="O79" s="16">
        <v>687263</v>
      </c>
      <c r="P79" s="16">
        <v>0</v>
      </c>
      <c r="Q79" s="56"/>
    </row>
    <row r="80" spans="1:17" s="11" customFormat="1" ht="44.25" customHeight="1">
      <c r="A80" s="58"/>
      <c r="B80" s="57"/>
      <c r="C80" s="57"/>
      <c r="D80" s="55"/>
      <c r="E80" s="17" t="s">
        <v>12</v>
      </c>
      <c r="F80" s="14"/>
      <c r="G80" s="16">
        <f>G79-G78</f>
        <v>0</v>
      </c>
      <c r="H80" s="16">
        <f t="shared" ref="H80:P80" si="26">H79-H78</f>
        <v>0</v>
      </c>
      <c r="I80" s="16">
        <f t="shared" si="26"/>
        <v>59551</v>
      </c>
      <c r="J80" s="16">
        <f t="shared" si="26"/>
        <v>-59551</v>
      </c>
      <c r="K80" s="16">
        <f t="shared" si="26"/>
        <v>0</v>
      </c>
      <c r="L80" s="16">
        <f t="shared" si="26"/>
        <v>0</v>
      </c>
      <c r="M80" s="16">
        <f t="shared" si="26"/>
        <v>0</v>
      </c>
      <c r="N80" s="16">
        <f t="shared" si="26"/>
        <v>0</v>
      </c>
      <c r="O80" s="16">
        <f t="shared" si="26"/>
        <v>0</v>
      </c>
      <c r="P80" s="16">
        <f t="shared" si="26"/>
        <v>0</v>
      </c>
      <c r="Q80" s="56"/>
    </row>
    <row r="81" spans="1:17" s="11" customFormat="1" ht="44.25" customHeight="1">
      <c r="A81" s="57" t="s">
        <v>49</v>
      </c>
      <c r="B81" s="57" t="s">
        <v>50</v>
      </c>
      <c r="C81" s="57" t="s">
        <v>51</v>
      </c>
      <c r="D81" s="55" t="s">
        <v>52</v>
      </c>
      <c r="E81" s="17" t="s">
        <v>10</v>
      </c>
      <c r="F81" s="14" t="s">
        <v>53</v>
      </c>
      <c r="G81" s="15">
        <f>SUM(H81,K81,N81,O81,P81)</f>
        <v>810000</v>
      </c>
      <c r="H81" s="15">
        <v>810000</v>
      </c>
      <c r="I81" s="15">
        <v>402552</v>
      </c>
      <c r="J81" s="15">
        <f>H81-I81</f>
        <v>407448</v>
      </c>
      <c r="K81" s="16">
        <v>0</v>
      </c>
      <c r="L81" s="16">
        <v>0</v>
      </c>
      <c r="M81" s="16">
        <f>K81-L81</f>
        <v>0</v>
      </c>
      <c r="N81" s="16">
        <v>0</v>
      </c>
      <c r="O81" s="16">
        <v>0</v>
      </c>
      <c r="P81" s="16">
        <v>0</v>
      </c>
      <c r="Q81" s="56" t="s">
        <v>334</v>
      </c>
    </row>
    <row r="82" spans="1:17" s="11" customFormat="1" ht="44.25" customHeight="1">
      <c r="A82" s="58"/>
      <c r="B82" s="58"/>
      <c r="C82" s="58"/>
      <c r="D82" s="55"/>
      <c r="E82" s="17" t="s">
        <v>11</v>
      </c>
      <c r="F82" s="14" t="s">
        <v>53</v>
      </c>
      <c r="G82" s="15">
        <f>SUM(H82,K82,N82,O82,P82)</f>
        <v>810000</v>
      </c>
      <c r="H82" s="15">
        <v>810000</v>
      </c>
      <c r="I82" s="15">
        <v>402552</v>
      </c>
      <c r="J82" s="15">
        <f>H82-I82</f>
        <v>407448</v>
      </c>
      <c r="K82" s="16">
        <v>0</v>
      </c>
      <c r="L82" s="16">
        <v>0</v>
      </c>
      <c r="M82" s="16">
        <f>K82-L82</f>
        <v>0</v>
      </c>
      <c r="N82" s="16">
        <v>0</v>
      </c>
      <c r="O82" s="16">
        <v>0</v>
      </c>
      <c r="P82" s="16">
        <v>0</v>
      </c>
      <c r="Q82" s="56"/>
    </row>
    <row r="83" spans="1:17" s="11" customFormat="1" ht="44.25" customHeight="1">
      <c r="A83" s="58"/>
      <c r="B83" s="58"/>
      <c r="C83" s="58"/>
      <c r="D83" s="55"/>
      <c r="E83" s="17" t="s">
        <v>12</v>
      </c>
      <c r="F83" s="14"/>
      <c r="G83" s="15">
        <f t="shared" ref="G83:P83" si="27">G82-G81</f>
        <v>0</v>
      </c>
      <c r="H83" s="15">
        <f t="shared" si="27"/>
        <v>0</v>
      </c>
      <c r="I83" s="15">
        <f t="shared" si="27"/>
        <v>0</v>
      </c>
      <c r="J83" s="15">
        <f t="shared" si="27"/>
        <v>0</v>
      </c>
      <c r="K83" s="15">
        <f t="shared" si="27"/>
        <v>0</v>
      </c>
      <c r="L83" s="15">
        <f t="shared" si="27"/>
        <v>0</v>
      </c>
      <c r="M83" s="15">
        <f t="shared" si="27"/>
        <v>0</v>
      </c>
      <c r="N83" s="15">
        <f t="shared" si="27"/>
        <v>0</v>
      </c>
      <c r="O83" s="15">
        <f t="shared" si="27"/>
        <v>0</v>
      </c>
      <c r="P83" s="15">
        <f t="shared" si="27"/>
        <v>0</v>
      </c>
      <c r="Q83" s="56"/>
    </row>
    <row r="84" spans="1:17" s="11" customFormat="1" ht="43.5" customHeight="1">
      <c r="A84" s="57" t="s">
        <v>76</v>
      </c>
      <c r="B84" s="57" t="s">
        <v>77</v>
      </c>
      <c r="C84" s="57" t="s">
        <v>78</v>
      </c>
      <c r="D84" s="55" t="s">
        <v>79</v>
      </c>
      <c r="E84" s="17" t="s">
        <v>10</v>
      </c>
      <c r="F84" s="14" t="s">
        <v>224</v>
      </c>
      <c r="G84" s="15">
        <f>SUM(H84,K84,N84,O84,P84)</f>
        <v>300000</v>
      </c>
      <c r="H84" s="16">
        <v>300000</v>
      </c>
      <c r="I84" s="16">
        <v>132016</v>
      </c>
      <c r="J84" s="16">
        <v>167984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56" t="s">
        <v>307</v>
      </c>
    </row>
    <row r="85" spans="1:17" s="11" customFormat="1" ht="43.5" customHeight="1">
      <c r="A85" s="58"/>
      <c r="B85" s="58"/>
      <c r="C85" s="58"/>
      <c r="D85" s="55"/>
      <c r="E85" s="17" t="s">
        <v>11</v>
      </c>
      <c r="F85" s="14" t="s">
        <v>224</v>
      </c>
      <c r="G85" s="15">
        <f>SUM(H85,K85,N85,O85,P85)</f>
        <v>300000</v>
      </c>
      <c r="H85" s="16">
        <v>300000</v>
      </c>
      <c r="I85" s="16">
        <v>132016</v>
      </c>
      <c r="J85" s="16">
        <v>167984</v>
      </c>
      <c r="K85" s="16"/>
      <c r="L85" s="16"/>
      <c r="M85" s="16"/>
      <c r="N85" s="16"/>
      <c r="O85" s="16"/>
      <c r="P85" s="16"/>
      <c r="Q85" s="56"/>
    </row>
    <row r="86" spans="1:17" s="11" customFormat="1" ht="43.5" customHeight="1">
      <c r="A86" s="58"/>
      <c r="B86" s="58"/>
      <c r="C86" s="58"/>
      <c r="D86" s="55"/>
      <c r="E86" s="17" t="s">
        <v>12</v>
      </c>
      <c r="F86" s="14"/>
      <c r="G86" s="16">
        <f t="shared" ref="G86:P86" si="28">G85-G84</f>
        <v>0</v>
      </c>
      <c r="H86" s="16">
        <f t="shared" si="28"/>
        <v>0</v>
      </c>
      <c r="I86" s="16">
        <f t="shared" si="28"/>
        <v>0</v>
      </c>
      <c r="J86" s="16">
        <f t="shared" si="28"/>
        <v>0</v>
      </c>
      <c r="K86" s="16">
        <f t="shared" si="28"/>
        <v>0</v>
      </c>
      <c r="L86" s="16">
        <f t="shared" si="28"/>
        <v>0</v>
      </c>
      <c r="M86" s="16">
        <f t="shared" si="28"/>
        <v>0</v>
      </c>
      <c r="N86" s="16">
        <f t="shared" si="28"/>
        <v>0</v>
      </c>
      <c r="O86" s="16">
        <f t="shared" si="28"/>
        <v>0</v>
      </c>
      <c r="P86" s="16">
        <f t="shared" si="28"/>
        <v>0</v>
      </c>
      <c r="Q86" s="56"/>
    </row>
    <row r="87" spans="1:17" s="11" customFormat="1" ht="44.25" customHeight="1">
      <c r="A87" s="50" t="s">
        <v>225</v>
      </c>
      <c r="B87" s="50" t="s">
        <v>226</v>
      </c>
      <c r="C87" s="51" t="s">
        <v>227</v>
      </c>
      <c r="D87" s="55" t="s">
        <v>228</v>
      </c>
      <c r="E87" s="13" t="s">
        <v>10</v>
      </c>
      <c r="F87" s="14" t="s">
        <v>229</v>
      </c>
      <c r="G87" s="15">
        <f>SUM(H87,K87,N87,O87,P87)</f>
        <v>19500000</v>
      </c>
      <c r="H87" s="16">
        <v>0</v>
      </c>
      <c r="I87" s="16">
        <v>0</v>
      </c>
      <c r="J87" s="16">
        <f>H87-I87</f>
        <v>0</v>
      </c>
      <c r="K87" s="16">
        <v>0</v>
      </c>
      <c r="L87" s="16">
        <v>0</v>
      </c>
      <c r="M87" s="16">
        <f>K87-L87</f>
        <v>0</v>
      </c>
      <c r="N87" s="16">
        <v>1010500</v>
      </c>
      <c r="O87" s="16">
        <v>10900000</v>
      </c>
      <c r="P87" s="16">
        <v>7589500</v>
      </c>
      <c r="Q87" s="56" t="s">
        <v>391</v>
      </c>
    </row>
    <row r="88" spans="1:17" s="11" customFormat="1" ht="44.25" customHeight="1">
      <c r="A88" s="50"/>
      <c r="B88" s="50"/>
      <c r="C88" s="51"/>
      <c r="D88" s="55"/>
      <c r="E88" s="13" t="s">
        <v>11</v>
      </c>
      <c r="F88" s="14" t="s">
        <v>229</v>
      </c>
      <c r="G88" s="15">
        <f>SUM(H88,K88,N88,O88,P88)</f>
        <v>19500000</v>
      </c>
      <c r="H88" s="16">
        <v>0</v>
      </c>
      <c r="I88" s="16">
        <v>0</v>
      </c>
      <c r="J88" s="16">
        <f>H88-I88</f>
        <v>0</v>
      </c>
      <c r="K88" s="16">
        <v>0</v>
      </c>
      <c r="L88" s="16">
        <v>0</v>
      </c>
      <c r="M88" s="16">
        <f>K88-L88</f>
        <v>0</v>
      </c>
      <c r="N88" s="16">
        <v>1010500</v>
      </c>
      <c r="O88" s="16">
        <v>10900000</v>
      </c>
      <c r="P88" s="16">
        <v>7589500</v>
      </c>
      <c r="Q88" s="56"/>
    </row>
    <row r="89" spans="1:17" s="11" customFormat="1" ht="44.25" customHeight="1">
      <c r="A89" s="50"/>
      <c r="B89" s="50"/>
      <c r="C89" s="51"/>
      <c r="D89" s="55"/>
      <c r="E89" s="13" t="s">
        <v>12</v>
      </c>
      <c r="F89" s="14"/>
      <c r="G89" s="15">
        <f t="shared" ref="G89:P89" si="29">G88-G87</f>
        <v>0</v>
      </c>
      <c r="H89" s="15">
        <f t="shared" si="29"/>
        <v>0</v>
      </c>
      <c r="I89" s="15">
        <f t="shared" si="29"/>
        <v>0</v>
      </c>
      <c r="J89" s="15">
        <f t="shared" si="29"/>
        <v>0</v>
      </c>
      <c r="K89" s="15">
        <f t="shared" si="29"/>
        <v>0</v>
      </c>
      <c r="L89" s="15">
        <f t="shared" si="29"/>
        <v>0</v>
      </c>
      <c r="M89" s="15">
        <f t="shared" si="29"/>
        <v>0</v>
      </c>
      <c r="N89" s="15">
        <f t="shared" si="29"/>
        <v>0</v>
      </c>
      <c r="O89" s="15">
        <f t="shared" si="29"/>
        <v>0</v>
      </c>
      <c r="P89" s="15">
        <f t="shared" si="29"/>
        <v>0</v>
      </c>
      <c r="Q89" s="56"/>
    </row>
    <row r="90" spans="1:17" s="11" customFormat="1" ht="45" customHeight="1">
      <c r="A90" s="57" t="s">
        <v>83</v>
      </c>
      <c r="B90" s="57" t="s">
        <v>84</v>
      </c>
      <c r="C90" s="57" t="s">
        <v>85</v>
      </c>
      <c r="D90" s="55" t="s">
        <v>86</v>
      </c>
      <c r="E90" s="17" t="s">
        <v>10</v>
      </c>
      <c r="F90" s="14" t="s">
        <v>313</v>
      </c>
      <c r="G90" s="15">
        <f>SUM(H90,K90,N90,O90,P90)</f>
        <v>187274000</v>
      </c>
      <c r="H90" s="16">
        <v>151312000</v>
      </c>
      <c r="I90" s="16">
        <v>146338038</v>
      </c>
      <c r="J90" s="16">
        <f>H90-I90</f>
        <v>4973962</v>
      </c>
      <c r="K90" s="16">
        <v>14000000</v>
      </c>
      <c r="L90" s="16">
        <v>11887565</v>
      </c>
      <c r="M90" s="16">
        <f>K90-L90</f>
        <v>2112435</v>
      </c>
      <c r="N90" s="16">
        <v>13591000</v>
      </c>
      <c r="O90" s="16">
        <v>8371000</v>
      </c>
      <c r="P90" s="16">
        <v>0</v>
      </c>
      <c r="Q90" s="56" t="s">
        <v>315</v>
      </c>
    </row>
    <row r="91" spans="1:17" s="11" customFormat="1" ht="45" customHeight="1">
      <c r="A91" s="57"/>
      <c r="B91" s="57"/>
      <c r="C91" s="57"/>
      <c r="D91" s="55"/>
      <c r="E91" s="17" t="s">
        <v>11</v>
      </c>
      <c r="F91" s="14" t="s">
        <v>314</v>
      </c>
      <c r="G91" s="15">
        <f>SUM(H91,K91,N91,O91,P91)</f>
        <v>187274000</v>
      </c>
      <c r="H91" s="16">
        <v>151312000</v>
      </c>
      <c r="I91" s="16">
        <v>146338038</v>
      </c>
      <c r="J91" s="16">
        <f>H91-I91</f>
        <v>4973962</v>
      </c>
      <c r="K91" s="16">
        <v>14000000</v>
      </c>
      <c r="L91" s="16">
        <v>11887565</v>
      </c>
      <c r="M91" s="16">
        <f>K91-L91</f>
        <v>2112435</v>
      </c>
      <c r="N91" s="16">
        <v>13591000</v>
      </c>
      <c r="O91" s="16">
        <v>8371000</v>
      </c>
      <c r="P91" s="16">
        <v>0</v>
      </c>
      <c r="Q91" s="56"/>
    </row>
    <row r="92" spans="1:17" s="11" customFormat="1" ht="45" customHeight="1">
      <c r="A92" s="57"/>
      <c r="B92" s="57"/>
      <c r="C92" s="57"/>
      <c r="D92" s="55"/>
      <c r="E92" s="17" t="s">
        <v>12</v>
      </c>
      <c r="F92" s="14"/>
      <c r="G92" s="16">
        <f>G91-G90</f>
        <v>0</v>
      </c>
      <c r="H92" s="16">
        <f t="shared" ref="H92:P92" si="30">H91-H90</f>
        <v>0</v>
      </c>
      <c r="I92" s="16">
        <f t="shared" si="30"/>
        <v>0</v>
      </c>
      <c r="J92" s="16">
        <f t="shared" si="30"/>
        <v>0</v>
      </c>
      <c r="K92" s="16">
        <f t="shared" si="30"/>
        <v>0</v>
      </c>
      <c r="L92" s="16">
        <f t="shared" si="30"/>
        <v>0</v>
      </c>
      <c r="M92" s="16">
        <f t="shared" si="30"/>
        <v>0</v>
      </c>
      <c r="N92" s="16">
        <f t="shared" si="30"/>
        <v>0</v>
      </c>
      <c r="O92" s="16">
        <f t="shared" si="30"/>
        <v>0</v>
      </c>
      <c r="P92" s="16">
        <f t="shared" si="30"/>
        <v>0</v>
      </c>
      <c r="Q92" s="56"/>
    </row>
    <row r="93" spans="1:17" s="11" customFormat="1" ht="45" customHeight="1">
      <c r="A93" s="62" t="s">
        <v>87</v>
      </c>
      <c r="B93" s="62" t="s">
        <v>84</v>
      </c>
      <c r="C93" s="62" t="s">
        <v>88</v>
      </c>
      <c r="D93" s="55" t="s">
        <v>86</v>
      </c>
      <c r="E93" s="17" t="s">
        <v>10</v>
      </c>
      <c r="F93" s="14" t="s">
        <v>89</v>
      </c>
      <c r="G93" s="15">
        <f>SUM(H93,K93,N93,O93,P93)</f>
        <v>932000</v>
      </c>
      <c r="H93" s="16">
        <v>0</v>
      </c>
      <c r="I93" s="16">
        <v>0</v>
      </c>
      <c r="J93" s="16">
        <f>H93-I93</f>
        <v>0</v>
      </c>
      <c r="K93" s="16">
        <v>0</v>
      </c>
      <c r="L93" s="16">
        <v>0</v>
      </c>
      <c r="M93" s="16">
        <f>K93-L93</f>
        <v>0</v>
      </c>
      <c r="N93" s="16">
        <v>932000</v>
      </c>
      <c r="O93" s="16">
        <v>0</v>
      </c>
      <c r="P93" s="16">
        <v>0</v>
      </c>
      <c r="Q93" s="56" t="s">
        <v>316</v>
      </c>
    </row>
    <row r="94" spans="1:17" s="11" customFormat="1" ht="45" customHeight="1">
      <c r="A94" s="63"/>
      <c r="B94" s="63"/>
      <c r="C94" s="62"/>
      <c r="D94" s="55"/>
      <c r="E94" s="17" t="s">
        <v>11</v>
      </c>
      <c r="F94" s="14" t="s">
        <v>89</v>
      </c>
      <c r="G94" s="15">
        <f>SUM(H94,K94,N94,O94,P94)</f>
        <v>932000</v>
      </c>
      <c r="H94" s="16">
        <v>0</v>
      </c>
      <c r="I94" s="16">
        <v>0</v>
      </c>
      <c r="J94" s="16">
        <f>H94-I94</f>
        <v>0</v>
      </c>
      <c r="K94" s="16">
        <v>0</v>
      </c>
      <c r="L94" s="16">
        <v>0</v>
      </c>
      <c r="M94" s="16">
        <f>K94-L94</f>
        <v>0</v>
      </c>
      <c r="N94" s="16">
        <v>932000</v>
      </c>
      <c r="O94" s="16">
        <v>0</v>
      </c>
      <c r="P94" s="16">
        <v>0</v>
      </c>
      <c r="Q94" s="56"/>
    </row>
    <row r="95" spans="1:17" s="11" customFormat="1" ht="45" customHeight="1">
      <c r="A95" s="63"/>
      <c r="B95" s="63"/>
      <c r="C95" s="62"/>
      <c r="D95" s="55"/>
      <c r="E95" s="17" t="s">
        <v>12</v>
      </c>
      <c r="F95" s="14"/>
      <c r="G95" s="15">
        <f>SUM(H95,K95,N95,O95,P95)</f>
        <v>0</v>
      </c>
      <c r="H95" s="16">
        <f t="shared" ref="H95:P95" si="31">H94-H93</f>
        <v>0</v>
      </c>
      <c r="I95" s="16">
        <f t="shared" si="31"/>
        <v>0</v>
      </c>
      <c r="J95" s="16">
        <f t="shared" si="31"/>
        <v>0</v>
      </c>
      <c r="K95" s="16">
        <f t="shared" si="31"/>
        <v>0</v>
      </c>
      <c r="L95" s="16">
        <f t="shared" si="31"/>
        <v>0</v>
      </c>
      <c r="M95" s="16">
        <f t="shared" si="31"/>
        <v>0</v>
      </c>
      <c r="N95" s="16">
        <f t="shared" si="31"/>
        <v>0</v>
      </c>
      <c r="O95" s="16">
        <f t="shared" si="31"/>
        <v>0</v>
      </c>
      <c r="P95" s="16">
        <f t="shared" si="31"/>
        <v>0</v>
      </c>
      <c r="Q95" s="56"/>
    </row>
    <row r="96" spans="1:17" s="11" customFormat="1" ht="45" customHeight="1">
      <c r="A96" s="57" t="s">
        <v>83</v>
      </c>
      <c r="B96" s="57" t="s">
        <v>84</v>
      </c>
      <c r="C96" s="57" t="s">
        <v>90</v>
      </c>
      <c r="D96" s="55" t="s">
        <v>86</v>
      </c>
      <c r="E96" s="17" t="s">
        <v>10</v>
      </c>
      <c r="F96" s="14" t="s">
        <v>317</v>
      </c>
      <c r="G96" s="15">
        <f>SUM(H96,K96,N96,O96,P96)</f>
        <v>264318000</v>
      </c>
      <c r="H96" s="16">
        <v>251856000</v>
      </c>
      <c r="I96" s="16">
        <v>249878976</v>
      </c>
      <c r="J96" s="15">
        <f>H96-I96</f>
        <v>1977024</v>
      </c>
      <c r="K96" s="16">
        <v>12462000</v>
      </c>
      <c r="L96" s="16">
        <v>3030147</v>
      </c>
      <c r="M96" s="15">
        <f>K96-L96</f>
        <v>9431853</v>
      </c>
      <c r="N96" s="16">
        <v>0</v>
      </c>
      <c r="O96" s="16">
        <v>0</v>
      </c>
      <c r="P96" s="16">
        <v>0</v>
      </c>
      <c r="Q96" s="56" t="s">
        <v>230</v>
      </c>
    </row>
    <row r="97" spans="1:17" s="11" customFormat="1" ht="45" customHeight="1">
      <c r="A97" s="57"/>
      <c r="B97" s="57"/>
      <c r="C97" s="57"/>
      <c r="D97" s="55"/>
      <c r="E97" s="17" t="s">
        <v>11</v>
      </c>
      <c r="F97" s="14" t="s">
        <v>317</v>
      </c>
      <c r="G97" s="15">
        <f>SUM(H97,K97,N97,O97,P97)</f>
        <v>264318000</v>
      </c>
      <c r="H97" s="16">
        <v>251856000</v>
      </c>
      <c r="I97" s="16">
        <v>249878976</v>
      </c>
      <c r="J97" s="15">
        <f>H97-I97</f>
        <v>1977024</v>
      </c>
      <c r="K97" s="16">
        <v>12462000</v>
      </c>
      <c r="L97" s="16">
        <v>3030147</v>
      </c>
      <c r="M97" s="15">
        <f>K97-L97</f>
        <v>9431853</v>
      </c>
      <c r="N97" s="16">
        <v>0</v>
      </c>
      <c r="O97" s="16">
        <v>0</v>
      </c>
      <c r="P97" s="16">
        <v>0</v>
      </c>
      <c r="Q97" s="56"/>
    </row>
    <row r="98" spans="1:17" s="11" customFormat="1" ht="45" customHeight="1">
      <c r="A98" s="57"/>
      <c r="B98" s="57"/>
      <c r="C98" s="57"/>
      <c r="D98" s="55"/>
      <c r="E98" s="17" t="s">
        <v>12</v>
      </c>
      <c r="F98" s="14"/>
      <c r="G98" s="16">
        <f>G97-G96</f>
        <v>0</v>
      </c>
      <c r="H98" s="16">
        <f>H97-H96</f>
        <v>0</v>
      </c>
      <c r="I98" s="16">
        <f>I97-I96</f>
        <v>0</v>
      </c>
      <c r="J98" s="16">
        <f t="shared" ref="J98:P98" si="32">J97-J96</f>
        <v>0</v>
      </c>
      <c r="K98" s="16">
        <f t="shared" si="32"/>
        <v>0</v>
      </c>
      <c r="L98" s="16">
        <f t="shared" si="32"/>
        <v>0</v>
      </c>
      <c r="M98" s="16">
        <f t="shared" si="32"/>
        <v>0</v>
      </c>
      <c r="N98" s="16">
        <f t="shared" si="32"/>
        <v>0</v>
      </c>
      <c r="O98" s="16">
        <f t="shared" si="32"/>
        <v>0</v>
      </c>
      <c r="P98" s="16">
        <f t="shared" si="32"/>
        <v>0</v>
      </c>
      <c r="Q98" s="56"/>
    </row>
    <row r="99" spans="1:17" s="11" customFormat="1" ht="45" customHeight="1">
      <c r="A99" s="57" t="s">
        <v>83</v>
      </c>
      <c r="B99" s="57" t="s">
        <v>84</v>
      </c>
      <c r="C99" s="57" t="s">
        <v>91</v>
      </c>
      <c r="D99" s="55" t="s">
        <v>86</v>
      </c>
      <c r="E99" s="17" t="s">
        <v>10</v>
      </c>
      <c r="F99" s="36" t="s">
        <v>93</v>
      </c>
      <c r="G99" s="15">
        <f>SUM(H99,K99,N99,O99,P99)</f>
        <v>44200000</v>
      </c>
      <c r="H99" s="15">
        <v>1164000</v>
      </c>
      <c r="I99" s="15">
        <v>1164000</v>
      </c>
      <c r="J99" s="15">
        <f>H99-I99</f>
        <v>0</v>
      </c>
      <c r="K99" s="15">
        <v>10000000</v>
      </c>
      <c r="L99" s="15">
        <v>10000000</v>
      </c>
      <c r="M99" s="15">
        <f>K99-L99</f>
        <v>0</v>
      </c>
      <c r="N99" s="15">
        <v>9543891</v>
      </c>
      <c r="O99" s="15">
        <v>10000000</v>
      </c>
      <c r="P99" s="15">
        <v>13492109</v>
      </c>
      <c r="Q99" s="56" t="s">
        <v>92</v>
      </c>
    </row>
    <row r="100" spans="1:17" s="28" customFormat="1" ht="45" customHeight="1">
      <c r="A100" s="57"/>
      <c r="B100" s="57"/>
      <c r="C100" s="57"/>
      <c r="D100" s="55"/>
      <c r="E100" s="17" t="s">
        <v>11</v>
      </c>
      <c r="F100" s="36" t="s">
        <v>93</v>
      </c>
      <c r="G100" s="15">
        <f>SUM(H100,K100,N100,O100,P100)</f>
        <v>44200000</v>
      </c>
      <c r="H100" s="15">
        <v>1164000</v>
      </c>
      <c r="I100" s="15">
        <v>1164000</v>
      </c>
      <c r="J100" s="15">
        <f>H100-I100</f>
        <v>0</v>
      </c>
      <c r="K100" s="15">
        <v>10000000</v>
      </c>
      <c r="L100" s="15">
        <v>10000000</v>
      </c>
      <c r="M100" s="15">
        <f>K100-L100</f>
        <v>0</v>
      </c>
      <c r="N100" s="15">
        <v>10043891</v>
      </c>
      <c r="O100" s="15">
        <v>10000000</v>
      </c>
      <c r="P100" s="15">
        <f>13492109-500000</f>
        <v>12992109</v>
      </c>
      <c r="Q100" s="56"/>
    </row>
    <row r="101" spans="1:17" s="11" customFormat="1" ht="45" customHeight="1">
      <c r="A101" s="57"/>
      <c r="B101" s="57"/>
      <c r="C101" s="57"/>
      <c r="D101" s="55"/>
      <c r="E101" s="17" t="s">
        <v>12</v>
      </c>
      <c r="F101" s="14"/>
      <c r="G101" s="16">
        <f>G100-G99</f>
        <v>0</v>
      </c>
      <c r="H101" s="16">
        <f>H100-H99</f>
        <v>0</v>
      </c>
      <c r="I101" s="16">
        <f>I100-I99</f>
        <v>0</v>
      </c>
      <c r="J101" s="16">
        <f t="shared" ref="J101:P101" si="33">J100-J99</f>
        <v>0</v>
      </c>
      <c r="K101" s="16">
        <f>K100-K99</f>
        <v>0</v>
      </c>
      <c r="L101" s="16">
        <f>L100-L99</f>
        <v>0</v>
      </c>
      <c r="M101" s="16">
        <f t="shared" si="33"/>
        <v>0</v>
      </c>
      <c r="N101" s="16">
        <f t="shared" si="33"/>
        <v>500000</v>
      </c>
      <c r="O101" s="16">
        <f t="shared" si="33"/>
        <v>0</v>
      </c>
      <c r="P101" s="16">
        <f t="shared" si="33"/>
        <v>-500000</v>
      </c>
      <c r="Q101" s="56"/>
    </row>
    <row r="102" spans="1:17" s="11" customFormat="1" ht="45" customHeight="1">
      <c r="A102" s="57" t="s">
        <v>94</v>
      </c>
      <c r="B102" s="57" t="s">
        <v>95</v>
      </c>
      <c r="C102" s="57" t="s">
        <v>96</v>
      </c>
      <c r="D102" s="55" t="s">
        <v>86</v>
      </c>
      <c r="E102" s="17" t="s">
        <v>10</v>
      </c>
      <c r="F102" s="14" t="s">
        <v>231</v>
      </c>
      <c r="G102" s="15">
        <f>SUM(H102,K102,N102,O102,P102)</f>
        <v>385100000</v>
      </c>
      <c r="H102" s="16">
        <v>21980684</v>
      </c>
      <c r="I102" s="16">
        <f>20889714+7352</f>
        <v>20897066</v>
      </c>
      <c r="J102" s="16">
        <f>H102-I102</f>
        <v>1083618</v>
      </c>
      <c r="K102" s="16">
        <v>0</v>
      </c>
      <c r="L102" s="16">
        <v>0</v>
      </c>
      <c r="M102" s="16">
        <f>K102-L102</f>
        <v>0</v>
      </c>
      <c r="N102" s="16">
        <v>1006300</v>
      </c>
      <c r="O102" s="16">
        <v>5000000</v>
      </c>
      <c r="P102" s="16">
        <v>357113016</v>
      </c>
      <c r="Q102" s="68" t="s">
        <v>318</v>
      </c>
    </row>
    <row r="103" spans="1:17" s="11" customFormat="1" ht="45" customHeight="1">
      <c r="A103" s="58"/>
      <c r="B103" s="58"/>
      <c r="C103" s="58"/>
      <c r="D103" s="55"/>
      <c r="E103" s="17" t="s">
        <v>11</v>
      </c>
      <c r="F103" s="14" t="s">
        <v>231</v>
      </c>
      <c r="G103" s="15">
        <f>SUM(H103,K103,N103,O103,P103)</f>
        <v>385100000</v>
      </c>
      <c r="H103" s="16">
        <v>21980684</v>
      </c>
      <c r="I103" s="16">
        <f>20889714+7352</f>
        <v>20897066</v>
      </c>
      <c r="J103" s="16">
        <f>H103-I103</f>
        <v>1083618</v>
      </c>
      <c r="K103" s="16">
        <v>0</v>
      </c>
      <c r="L103" s="16">
        <v>0</v>
      </c>
      <c r="M103" s="16">
        <f>K103-L103</f>
        <v>0</v>
      </c>
      <c r="N103" s="16">
        <v>1006300</v>
      </c>
      <c r="O103" s="16">
        <v>5000000</v>
      </c>
      <c r="P103" s="16">
        <v>357113016</v>
      </c>
      <c r="Q103" s="68"/>
    </row>
    <row r="104" spans="1:17" s="11" customFormat="1" ht="33.75" customHeight="1">
      <c r="A104" s="58"/>
      <c r="B104" s="58"/>
      <c r="C104" s="58"/>
      <c r="D104" s="55"/>
      <c r="E104" s="17" t="s">
        <v>12</v>
      </c>
      <c r="F104" s="14"/>
      <c r="G104" s="16">
        <f>G103-G102</f>
        <v>0</v>
      </c>
      <c r="H104" s="16">
        <f t="shared" ref="H104:P104" si="34">H103-H102</f>
        <v>0</v>
      </c>
      <c r="I104" s="16">
        <f t="shared" si="34"/>
        <v>0</v>
      </c>
      <c r="J104" s="16">
        <f t="shared" si="34"/>
        <v>0</v>
      </c>
      <c r="K104" s="16">
        <f t="shared" si="34"/>
        <v>0</v>
      </c>
      <c r="L104" s="16">
        <f t="shared" si="34"/>
        <v>0</v>
      </c>
      <c r="M104" s="16">
        <f t="shared" si="34"/>
        <v>0</v>
      </c>
      <c r="N104" s="16">
        <f t="shared" si="34"/>
        <v>0</v>
      </c>
      <c r="O104" s="16">
        <f t="shared" si="34"/>
        <v>0</v>
      </c>
      <c r="P104" s="16">
        <f t="shared" si="34"/>
        <v>0</v>
      </c>
      <c r="Q104" s="68"/>
    </row>
    <row r="105" spans="1:17" s="11" customFormat="1" ht="45" customHeight="1">
      <c r="A105" s="57" t="s">
        <v>94</v>
      </c>
      <c r="B105" s="57" t="s">
        <v>95</v>
      </c>
      <c r="C105" s="57" t="s">
        <v>97</v>
      </c>
      <c r="D105" s="55" t="s">
        <v>86</v>
      </c>
      <c r="E105" s="17" t="s">
        <v>10</v>
      </c>
      <c r="F105" s="14" t="s">
        <v>232</v>
      </c>
      <c r="G105" s="15">
        <f>SUM(H105,K105,N105,O105,P105)</f>
        <v>36000000</v>
      </c>
      <c r="H105" s="16">
        <v>11503856</v>
      </c>
      <c r="I105" s="16">
        <f>11492031+11825</f>
        <v>11503856</v>
      </c>
      <c r="J105" s="16">
        <f>H105-I105</f>
        <v>0</v>
      </c>
      <c r="K105" s="16">
        <v>3409180</v>
      </c>
      <c r="L105" s="16">
        <v>1975544</v>
      </c>
      <c r="M105" s="16">
        <f>K105-L105</f>
        <v>1433636</v>
      </c>
      <c r="N105" s="16">
        <v>4010800</v>
      </c>
      <c r="O105" s="16">
        <v>17076164</v>
      </c>
      <c r="P105" s="16">
        <v>0</v>
      </c>
      <c r="Q105" s="56" t="s">
        <v>414</v>
      </c>
    </row>
    <row r="106" spans="1:17" s="11" customFormat="1" ht="45" customHeight="1">
      <c r="A106" s="58"/>
      <c r="B106" s="58"/>
      <c r="C106" s="58"/>
      <c r="D106" s="55"/>
      <c r="E106" s="17" t="s">
        <v>11</v>
      </c>
      <c r="F106" s="14" t="s">
        <v>232</v>
      </c>
      <c r="G106" s="15">
        <f>SUM(H106,K106,N106,O106,P106)</f>
        <v>36000000</v>
      </c>
      <c r="H106" s="16">
        <v>11503856</v>
      </c>
      <c r="I106" s="16">
        <f>11492031+11825</f>
        <v>11503856</v>
      </c>
      <c r="J106" s="16">
        <f>H106-I106</f>
        <v>0</v>
      </c>
      <c r="K106" s="16">
        <v>3409180</v>
      </c>
      <c r="L106" s="16">
        <v>1975544</v>
      </c>
      <c r="M106" s="16">
        <f>K106-L106</f>
        <v>1433636</v>
      </c>
      <c r="N106" s="16">
        <v>4010800</v>
      </c>
      <c r="O106" s="16">
        <v>17076164</v>
      </c>
      <c r="P106" s="16">
        <v>0</v>
      </c>
      <c r="Q106" s="56"/>
    </row>
    <row r="107" spans="1:17" s="11" customFormat="1" ht="45" customHeight="1">
      <c r="A107" s="58"/>
      <c r="B107" s="58"/>
      <c r="C107" s="58"/>
      <c r="D107" s="55"/>
      <c r="E107" s="17" t="s">
        <v>12</v>
      </c>
      <c r="F107" s="14"/>
      <c r="G107" s="16">
        <f>G106-G105</f>
        <v>0</v>
      </c>
      <c r="H107" s="16">
        <f t="shared" ref="H107:P107" si="35">H106-H105</f>
        <v>0</v>
      </c>
      <c r="I107" s="16">
        <f t="shared" si="35"/>
        <v>0</v>
      </c>
      <c r="J107" s="16">
        <f t="shared" si="35"/>
        <v>0</v>
      </c>
      <c r="K107" s="16">
        <f t="shared" si="35"/>
        <v>0</v>
      </c>
      <c r="L107" s="16">
        <f t="shared" si="35"/>
        <v>0</v>
      </c>
      <c r="M107" s="16">
        <f t="shared" si="35"/>
        <v>0</v>
      </c>
      <c r="N107" s="16">
        <f t="shared" si="35"/>
        <v>0</v>
      </c>
      <c r="O107" s="16">
        <f t="shared" si="35"/>
        <v>0</v>
      </c>
      <c r="P107" s="16">
        <f t="shared" si="35"/>
        <v>0</v>
      </c>
      <c r="Q107" s="56"/>
    </row>
    <row r="108" spans="1:17" s="11" customFormat="1" ht="45" customHeight="1">
      <c r="A108" s="70" t="s">
        <v>303</v>
      </c>
      <c r="B108" s="70" t="s">
        <v>304</v>
      </c>
      <c r="C108" s="70" t="s">
        <v>305</v>
      </c>
      <c r="D108" s="72" t="s">
        <v>306</v>
      </c>
      <c r="E108" s="39" t="s">
        <v>10</v>
      </c>
      <c r="F108" s="4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73" t="s">
        <v>413</v>
      </c>
    </row>
    <row r="109" spans="1:17" s="11" customFormat="1" ht="45" customHeight="1">
      <c r="A109" s="71"/>
      <c r="B109" s="71"/>
      <c r="C109" s="71"/>
      <c r="D109" s="72"/>
      <c r="E109" s="39" t="s">
        <v>11</v>
      </c>
      <c r="F109" s="38" t="s">
        <v>412</v>
      </c>
      <c r="G109" s="41">
        <f>SUM(H109,K109,N109,O109,P109)</f>
        <v>26100000</v>
      </c>
      <c r="H109" s="30">
        <v>0</v>
      </c>
      <c r="I109" s="30">
        <v>0</v>
      </c>
      <c r="J109" s="30">
        <f t="shared" ref="J109" si="36">H109-I109</f>
        <v>0</v>
      </c>
      <c r="K109" s="30">
        <v>20000</v>
      </c>
      <c r="L109" s="30">
        <v>0</v>
      </c>
      <c r="M109" s="30">
        <f t="shared" ref="M109" si="37">K109-L109</f>
        <v>20000</v>
      </c>
      <c r="N109" s="30">
        <v>6000000</v>
      </c>
      <c r="O109" s="30">
        <v>10040000</v>
      </c>
      <c r="P109" s="30">
        <v>10040000</v>
      </c>
      <c r="Q109" s="73"/>
    </row>
    <row r="110" spans="1:17" s="11" customFormat="1" ht="45" customHeight="1">
      <c r="A110" s="71"/>
      <c r="B110" s="71"/>
      <c r="C110" s="71"/>
      <c r="D110" s="72"/>
      <c r="E110" s="39" t="s">
        <v>12</v>
      </c>
      <c r="F110" s="40"/>
      <c r="G110" s="30">
        <f>G109-G108</f>
        <v>26100000</v>
      </c>
      <c r="H110" s="30">
        <f t="shared" ref="H110:P110" si="38">H109-H108</f>
        <v>0</v>
      </c>
      <c r="I110" s="30">
        <f t="shared" si="38"/>
        <v>0</v>
      </c>
      <c r="J110" s="30">
        <f t="shared" si="38"/>
        <v>0</v>
      </c>
      <c r="K110" s="30">
        <f t="shared" si="38"/>
        <v>20000</v>
      </c>
      <c r="L110" s="30">
        <f t="shared" si="38"/>
        <v>0</v>
      </c>
      <c r="M110" s="30">
        <f t="shared" si="38"/>
        <v>20000</v>
      </c>
      <c r="N110" s="30">
        <f t="shared" si="38"/>
        <v>6000000</v>
      </c>
      <c r="O110" s="30">
        <f t="shared" si="38"/>
        <v>10040000</v>
      </c>
      <c r="P110" s="30">
        <f t="shared" si="38"/>
        <v>10040000</v>
      </c>
      <c r="Q110" s="73"/>
    </row>
    <row r="111" spans="1:17" s="28" customFormat="1" ht="45.75" customHeight="1">
      <c r="A111" s="50" t="s">
        <v>94</v>
      </c>
      <c r="B111" s="69" t="s">
        <v>95</v>
      </c>
      <c r="C111" s="54" t="s">
        <v>233</v>
      </c>
      <c r="D111" s="64" t="s">
        <v>86</v>
      </c>
      <c r="E111" s="17" t="s">
        <v>10</v>
      </c>
      <c r="F111" s="14" t="s">
        <v>234</v>
      </c>
      <c r="G111" s="15">
        <f>SUM(H111,K111,N111,O111,P111)</f>
        <v>18400000</v>
      </c>
      <c r="H111" s="16">
        <v>0</v>
      </c>
      <c r="I111" s="16">
        <v>0</v>
      </c>
      <c r="J111" s="16">
        <f>H111-I111</f>
        <v>0</v>
      </c>
      <c r="K111" s="16">
        <v>0</v>
      </c>
      <c r="L111" s="16">
        <v>0</v>
      </c>
      <c r="M111" s="16">
        <f>K111-L111</f>
        <v>0</v>
      </c>
      <c r="N111" s="16">
        <v>6000000</v>
      </c>
      <c r="O111" s="16">
        <v>12000000</v>
      </c>
      <c r="P111" s="16">
        <v>400000</v>
      </c>
      <c r="Q111" s="56" t="s">
        <v>415</v>
      </c>
    </row>
    <row r="112" spans="1:17" s="28" customFormat="1" ht="45.75" customHeight="1">
      <c r="A112" s="50"/>
      <c r="B112" s="69"/>
      <c r="C112" s="54"/>
      <c r="D112" s="64"/>
      <c r="E112" s="17" t="s">
        <v>11</v>
      </c>
      <c r="F112" s="14" t="s">
        <v>234</v>
      </c>
      <c r="G112" s="15">
        <f>SUM(H112,K112,N112,O112,P112)</f>
        <v>18400000</v>
      </c>
      <c r="H112" s="16">
        <v>0</v>
      </c>
      <c r="I112" s="16">
        <v>0</v>
      </c>
      <c r="J112" s="16">
        <f>H112-I112</f>
        <v>0</v>
      </c>
      <c r="K112" s="16">
        <v>0</v>
      </c>
      <c r="L112" s="16">
        <v>0</v>
      </c>
      <c r="M112" s="16">
        <f>K112-L112</f>
        <v>0</v>
      </c>
      <c r="N112" s="16">
        <v>6000000</v>
      </c>
      <c r="O112" s="16">
        <v>12000000</v>
      </c>
      <c r="P112" s="16">
        <v>400000</v>
      </c>
      <c r="Q112" s="56"/>
    </row>
    <row r="113" spans="1:17" s="28" customFormat="1" ht="45.75" customHeight="1">
      <c r="A113" s="50"/>
      <c r="B113" s="69"/>
      <c r="C113" s="54"/>
      <c r="D113" s="64"/>
      <c r="E113" s="17" t="s">
        <v>12</v>
      </c>
      <c r="F113" s="14"/>
      <c r="G113" s="16">
        <f>G112-G111</f>
        <v>0</v>
      </c>
      <c r="H113" s="16">
        <f t="shared" ref="H113:P113" si="39">H112-H111</f>
        <v>0</v>
      </c>
      <c r="I113" s="16">
        <f t="shared" si="39"/>
        <v>0</v>
      </c>
      <c r="J113" s="16">
        <f t="shared" si="39"/>
        <v>0</v>
      </c>
      <c r="K113" s="16">
        <f t="shared" si="39"/>
        <v>0</v>
      </c>
      <c r="L113" s="16">
        <f t="shared" si="39"/>
        <v>0</v>
      </c>
      <c r="M113" s="16">
        <f t="shared" si="39"/>
        <v>0</v>
      </c>
      <c r="N113" s="16">
        <f t="shared" si="39"/>
        <v>0</v>
      </c>
      <c r="O113" s="16">
        <f t="shared" si="39"/>
        <v>0</v>
      </c>
      <c r="P113" s="16">
        <f t="shared" si="39"/>
        <v>0</v>
      </c>
      <c r="Q113" s="56"/>
    </row>
    <row r="114" spans="1:17" s="11" customFormat="1" ht="45.75" customHeight="1">
      <c r="A114" s="50" t="s">
        <v>98</v>
      </c>
      <c r="B114" s="57" t="s">
        <v>99</v>
      </c>
      <c r="C114" s="57" t="s">
        <v>100</v>
      </c>
      <c r="D114" s="55" t="s">
        <v>86</v>
      </c>
      <c r="E114" s="17" t="s">
        <v>10</v>
      </c>
      <c r="F114" s="14" t="s">
        <v>235</v>
      </c>
      <c r="G114" s="15">
        <f>SUM(H114,K114,N114,O114,P114)</f>
        <v>39400000</v>
      </c>
      <c r="H114" s="16">
        <v>29256026</v>
      </c>
      <c r="I114" s="16">
        <v>29256026</v>
      </c>
      <c r="J114" s="16">
        <f>H114-I114</f>
        <v>0</v>
      </c>
      <c r="K114" s="16">
        <v>4146576</v>
      </c>
      <c r="L114" s="16">
        <v>4146576</v>
      </c>
      <c r="M114" s="16">
        <f>K114-L114</f>
        <v>0</v>
      </c>
      <c r="N114" s="16">
        <v>5997398</v>
      </c>
      <c r="O114" s="16">
        <v>0</v>
      </c>
      <c r="P114" s="16">
        <v>0</v>
      </c>
      <c r="Q114" s="68" t="s">
        <v>319</v>
      </c>
    </row>
    <row r="115" spans="1:17" s="11" customFormat="1" ht="45.75" customHeight="1">
      <c r="A115" s="50"/>
      <c r="B115" s="57"/>
      <c r="C115" s="57"/>
      <c r="D115" s="55"/>
      <c r="E115" s="17" t="s">
        <v>11</v>
      </c>
      <c r="F115" s="14" t="s">
        <v>235</v>
      </c>
      <c r="G115" s="15">
        <f>SUM(H115,K115,N115,O115,P115)</f>
        <v>39400000</v>
      </c>
      <c r="H115" s="16">
        <v>29256026</v>
      </c>
      <c r="I115" s="16">
        <v>29256026</v>
      </c>
      <c r="J115" s="16">
        <f>H115-I115</f>
        <v>0</v>
      </c>
      <c r="K115" s="16">
        <v>4146576</v>
      </c>
      <c r="L115" s="16">
        <v>4146576</v>
      </c>
      <c r="M115" s="16">
        <f>K115-L115</f>
        <v>0</v>
      </c>
      <c r="N115" s="16">
        <v>5997398</v>
      </c>
      <c r="O115" s="16">
        <v>0</v>
      </c>
      <c r="P115" s="16">
        <v>0</v>
      </c>
      <c r="Q115" s="68"/>
    </row>
    <row r="116" spans="1:17" s="11" customFormat="1" ht="45.75" customHeight="1">
      <c r="A116" s="50"/>
      <c r="B116" s="57"/>
      <c r="C116" s="57"/>
      <c r="D116" s="55"/>
      <c r="E116" s="17" t="s">
        <v>12</v>
      </c>
      <c r="F116" s="14"/>
      <c r="G116" s="16">
        <f>G115-G114</f>
        <v>0</v>
      </c>
      <c r="H116" s="16">
        <f t="shared" ref="H116:P116" si="40">H115-H114</f>
        <v>0</v>
      </c>
      <c r="I116" s="16">
        <f t="shared" si="40"/>
        <v>0</v>
      </c>
      <c r="J116" s="16">
        <f t="shared" si="40"/>
        <v>0</v>
      </c>
      <c r="K116" s="16">
        <f t="shared" si="40"/>
        <v>0</v>
      </c>
      <c r="L116" s="16">
        <f t="shared" si="40"/>
        <v>0</v>
      </c>
      <c r="M116" s="16">
        <f t="shared" si="40"/>
        <v>0</v>
      </c>
      <c r="N116" s="16">
        <f t="shared" si="40"/>
        <v>0</v>
      </c>
      <c r="O116" s="16">
        <f t="shared" si="40"/>
        <v>0</v>
      </c>
      <c r="P116" s="16">
        <f t="shared" si="40"/>
        <v>0</v>
      </c>
      <c r="Q116" s="68"/>
    </row>
    <row r="117" spans="1:17" s="11" customFormat="1" ht="45.75" customHeight="1">
      <c r="A117" s="50" t="s">
        <v>98</v>
      </c>
      <c r="B117" s="57" t="s">
        <v>101</v>
      </c>
      <c r="C117" s="57" t="s">
        <v>102</v>
      </c>
      <c r="D117" s="55" t="s">
        <v>86</v>
      </c>
      <c r="E117" s="17" t="s">
        <v>10</v>
      </c>
      <c r="F117" s="14" t="s">
        <v>237</v>
      </c>
      <c r="G117" s="15">
        <f>SUM(H117,K117,N117,O117,P117)</f>
        <v>8700000</v>
      </c>
      <c r="H117" s="16">
        <v>7151820</v>
      </c>
      <c r="I117" s="16">
        <v>4634994</v>
      </c>
      <c r="J117" s="16">
        <f>H117-I117</f>
        <v>2516826</v>
      </c>
      <c r="K117" s="16">
        <v>0</v>
      </c>
      <c r="L117" s="16">
        <v>0</v>
      </c>
      <c r="M117" s="16">
        <f>K117-L117</f>
        <v>0</v>
      </c>
      <c r="N117" s="16">
        <v>0</v>
      </c>
      <c r="O117" s="16">
        <v>1548180</v>
      </c>
      <c r="P117" s="16">
        <v>0</v>
      </c>
      <c r="Q117" s="68" t="s">
        <v>236</v>
      </c>
    </row>
    <row r="118" spans="1:17" s="11" customFormat="1" ht="45.75" customHeight="1">
      <c r="A118" s="50"/>
      <c r="B118" s="57"/>
      <c r="C118" s="57"/>
      <c r="D118" s="55"/>
      <c r="E118" s="17" t="s">
        <v>11</v>
      </c>
      <c r="F118" s="14" t="s">
        <v>237</v>
      </c>
      <c r="G118" s="15">
        <f>SUM(H118,K118,N118,O118,P118)</f>
        <v>8700000</v>
      </c>
      <c r="H118" s="16">
        <v>7151820</v>
      </c>
      <c r="I118" s="16">
        <v>4634994</v>
      </c>
      <c r="J118" s="16">
        <f>H118-I118</f>
        <v>2516826</v>
      </c>
      <c r="K118" s="16">
        <v>0</v>
      </c>
      <c r="L118" s="16">
        <v>0</v>
      </c>
      <c r="M118" s="16">
        <f>K118-L118</f>
        <v>0</v>
      </c>
      <c r="N118" s="16">
        <v>0</v>
      </c>
      <c r="O118" s="16">
        <v>1548180</v>
      </c>
      <c r="P118" s="16">
        <v>0</v>
      </c>
      <c r="Q118" s="68"/>
    </row>
    <row r="119" spans="1:17" s="11" customFormat="1" ht="45.75" customHeight="1">
      <c r="A119" s="50"/>
      <c r="B119" s="57"/>
      <c r="C119" s="57"/>
      <c r="D119" s="55"/>
      <c r="E119" s="17" t="s">
        <v>12</v>
      </c>
      <c r="F119" s="14"/>
      <c r="G119" s="16">
        <f>G118-G117</f>
        <v>0</v>
      </c>
      <c r="H119" s="16">
        <f t="shared" ref="H119:P119" si="41">H118-H117</f>
        <v>0</v>
      </c>
      <c r="I119" s="16">
        <f t="shared" si="41"/>
        <v>0</v>
      </c>
      <c r="J119" s="16">
        <f t="shared" si="41"/>
        <v>0</v>
      </c>
      <c r="K119" s="16">
        <f t="shared" si="41"/>
        <v>0</v>
      </c>
      <c r="L119" s="16">
        <f t="shared" si="41"/>
        <v>0</v>
      </c>
      <c r="M119" s="16">
        <f t="shared" si="41"/>
        <v>0</v>
      </c>
      <c r="N119" s="16">
        <f t="shared" si="41"/>
        <v>0</v>
      </c>
      <c r="O119" s="16">
        <f t="shared" si="41"/>
        <v>0</v>
      </c>
      <c r="P119" s="16">
        <f t="shared" si="41"/>
        <v>0</v>
      </c>
      <c r="Q119" s="68"/>
    </row>
    <row r="120" spans="1:17" s="11" customFormat="1" ht="45.75" customHeight="1">
      <c r="A120" s="50" t="s">
        <v>98</v>
      </c>
      <c r="B120" s="57" t="s">
        <v>101</v>
      </c>
      <c r="C120" s="57" t="s">
        <v>103</v>
      </c>
      <c r="D120" s="55" t="s">
        <v>86</v>
      </c>
      <c r="E120" s="17" t="s">
        <v>10</v>
      </c>
      <c r="F120" s="14" t="s">
        <v>238</v>
      </c>
      <c r="G120" s="15">
        <f>SUM(H120,K120,N120,O120,P120)</f>
        <v>62000000</v>
      </c>
      <c r="H120" s="16">
        <v>21740200</v>
      </c>
      <c r="I120" s="16">
        <v>21740200</v>
      </c>
      <c r="J120" s="16">
        <f>H120-I120</f>
        <v>0</v>
      </c>
      <c r="K120" s="16">
        <v>3969800</v>
      </c>
      <c r="L120" s="16">
        <v>3127024</v>
      </c>
      <c r="M120" s="16">
        <f>K120-L120</f>
        <v>842776</v>
      </c>
      <c r="N120" s="16">
        <v>4992150</v>
      </c>
      <c r="O120" s="16">
        <v>8000000</v>
      </c>
      <c r="P120" s="16">
        <v>23297850</v>
      </c>
      <c r="Q120" s="68" t="s">
        <v>320</v>
      </c>
    </row>
    <row r="121" spans="1:17" s="11" customFormat="1" ht="45.75" customHeight="1">
      <c r="A121" s="50"/>
      <c r="B121" s="57"/>
      <c r="C121" s="57"/>
      <c r="D121" s="55"/>
      <c r="E121" s="17" t="s">
        <v>11</v>
      </c>
      <c r="F121" s="14" t="s">
        <v>238</v>
      </c>
      <c r="G121" s="15">
        <f>SUM(H121,K121,N121,O121,P121)</f>
        <v>62000000</v>
      </c>
      <c r="H121" s="16">
        <v>21740200</v>
      </c>
      <c r="I121" s="16">
        <v>21740200</v>
      </c>
      <c r="J121" s="16">
        <f>H121-I121</f>
        <v>0</v>
      </c>
      <c r="K121" s="16">
        <v>3969800</v>
      </c>
      <c r="L121" s="16">
        <v>3707233</v>
      </c>
      <c r="M121" s="16">
        <f>K121-L121</f>
        <v>262567</v>
      </c>
      <c r="N121" s="16">
        <v>4992150</v>
      </c>
      <c r="O121" s="16">
        <v>8000000</v>
      </c>
      <c r="P121" s="16">
        <v>23297850</v>
      </c>
      <c r="Q121" s="68"/>
    </row>
    <row r="122" spans="1:17" s="11" customFormat="1" ht="45.75" customHeight="1">
      <c r="A122" s="50"/>
      <c r="B122" s="57"/>
      <c r="C122" s="57"/>
      <c r="D122" s="55"/>
      <c r="E122" s="17" t="s">
        <v>12</v>
      </c>
      <c r="F122" s="14"/>
      <c r="G122" s="16">
        <f>G121-G120</f>
        <v>0</v>
      </c>
      <c r="H122" s="16">
        <f t="shared" ref="H122:P122" si="42">H121-H120</f>
        <v>0</v>
      </c>
      <c r="I122" s="16">
        <f t="shared" si="42"/>
        <v>0</v>
      </c>
      <c r="J122" s="16">
        <f t="shared" si="42"/>
        <v>0</v>
      </c>
      <c r="K122" s="16">
        <f t="shared" si="42"/>
        <v>0</v>
      </c>
      <c r="L122" s="16">
        <f t="shared" si="42"/>
        <v>580209</v>
      </c>
      <c r="M122" s="16">
        <f t="shared" si="42"/>
        <v>-580209</v>
      </c>
      <c r="N122" s="16">
        <f t="shared" si="42"/>
        <v>0</v>
      </c>
      <c r="O122" s="16">
        <f t="shared" si="42"/>
        <v>0</v>
      </c>
      <c r="P122" s="16">
        <f t="shared" si="42"/>
        <v>0</v>
      </c>
      <c r="Q122" s="68"/>
    </row>
    <row r="123" spans="1:17" s="11" customFormat="1" ht="45.75" customHeight="1">
      <c r="A123" s="50" t="s">
        <v>104</v>
      </c>
      <c r="B123" s="57" t="s">
        <v>99</v>
      </c>
      <c r="C123" s="57" t="s">
        <v>105</v>
      </c>
      <c r="D123" s="55" t="s">
        <v>86</v>
      </c>
      <c r="E123" s="17" t="s">
        <v>10</v>
      </c>
      <c r="F123" s="14" t="s">
        <v>240</v>
      </c>
      <c r="G123" s="15">
        <f>SUM(H123,K123,N123,O123,P123)</f>
        <v>5500000</v>
      </c>
      <c r="H123" s="16">
        <v>1557981</v>
      </c>
      <c r="I123" s="16">
        <v>1557981</v>
      </c>
      <c r="J123" s="16">
        <f>H123-I123</f>
        <v>0</v>
      </c>
      <c r="K123" s="16">
        <v>201840</v>
      </c>
      <c r="L123" s="16">
        <v>198875</v>
      </c>
      <c r="M123" s="16">
        <f>K123-L123</f>
        <v>2965</v>
      </c>
      <c r="N123" s="16">
        <v>1437191</v>
      </c>
      <c r="O123" s="16">
        <v>2302988</v>
      </c>
      <c r="P123" s="16"/>
      <c r="Q123" s="56" t="s">
        <v>239</v>
      </c>
    </row>
    <row r="124" spans="1:17" s="11" customFormat="1" ht="45.75" customHeight="1">
      <c r="A124" s="50"/>
      <c r="B124" s="57"/>
      <c r="C124" s="57"/>
      <c r="D124" s="55"/>
      <c r="E124" s="17" t="s">
        <v>11</v>
      </c>
      <c r="F124" s="14" t="s">
        <v>240</v>
      </c>
      <c r="G124" s="15">
        <f>SUM(H124,K124,N124,O124,P124)</f>
        <v>5500000</v>
      </c>
      <c r="H124" s="16">
        <v>1557981</v>
      </c>
      <c r="I124" s="16">
        <v>1557981</v>
      </c>
      <c r="J124" s="16">
        <f>H124-I124</f>
        <v>0</v>
      </c>
      <c r="K124" s="16">
        <v>201840</v>
      </c>
      <c r="L124" s="16">
        <v>200317</v>
      </c>
      <c r="M124" s="16">
        <f>K124-L124</f>
        <v>1523</v>
      </c>
      <c r="N124" s="16">
        <v>1437191</v>
      </c>
      <c r="O124" s="16">
        <v>2302988</v>
      </c>
      <c r="P124" s="16"/>
      <c r="Q124" s="56"/>
    </row>
    <row r="125" spans="1:17" s="11" customFormat="1" ht="45.75" customHeight="1">
      <c r="A125" s="50"/>
      <c r="B125" s="57"/>
      <c r="C125" s="57"/>
      <c r="D125" s="55"/>
      <c r="E125" s="17" t="s">
        <v>12</v>
      </c>
      <c r="F125" s="14"/>
      <c r="G125" s="16">
        <f>G124-G123</f>
        <v>0</v>
      </c>
      <c r="H125" s="16">
        <f t="shared" ref="H125:P125" si="43">H124-H123</f>
        <v>0</v>
      </c>
      <c r="I125" s="16">
        <f t="shared" si="43"/>
        <v>0</v>
      </c>
      <c r="J125" s="16">
        <f t="shared" si="43"/>
        <v>0</v>
      </c>
      <c r="K125" s="16">
        <f t="shared" si="43"/>
        <v>0</v>
      </c>
      <c r="L125" s="16">
        <f t="shared" si="43"/>
        <v>1442</v>
      </c>
      <c r="M125" s="16">
        <f t="shared" si="43"/>
        <v>-1442</v>
      </c>
      <c r="N125" s="16">
        <f t="shared" si="43"/>
        <v>0</v>
      </c>
      <c r="O125" s="16">
        <f t="shared" si="43"/>
        <v>0</v>
      </c>
      <c r="P125" s="16">
        <f t="shared" si="43"/>
        <v>0</v>
      </c>
      <c r="Q125" s="56"/>
    </row>
    <row r="126" spans="1:17" s="11" customFormat="1" ht="45.75" customHeight="1">
      <c r="A126" s="50" t="s">
        <v>104</v>
      </c>
      <c r="B126" s="57" t="s">
        <v>99</v>
      </c>
      <c r="C126" s="57" t="s">
        <v>106</v>
      </c>
      <c r="D126" s="55" t="s">
        <v>86</v>
      </c>
      <c r="E126" s="17" t="s">
        <v>10</v>
      </c>
      <c r="F126" s="14" t="s">
        <v>242</v>
      </c>
      <c r="G126" s="15">
        <f>SUM(H126,K126,N126,O126,P126)</f>
        <v>5400000</v>
      </c>
      <c r="H126" s="16">
        <v>682630</v>
      </c>
      <c r="I126" s="16">
        <v>682630</v>
      </c>
      <c r="J126" s="16">
        <f>H126-I126</f>
        <v>0</v>
      </c>
      <c r="K126" s="16">
        <v>201840</v>
      </c>
      <c r="L126" s="16">
        <v>201840</v>
      </c>
      <c r="M126" s="16">
        <f>K126-L126</f>
        <v>0</v>
      </c>
      <c r="N126" s="16">
        <v>2533918</v>
      </c>
      <c r="O126" s="16">
        <v>1981612</v>
      </c>
      <c r="P126" s="16">
        <v>0</v>
      </c>
      <c r="Q126" s="56" t="s">
        <v>241</v>
      </c>
    </row>
    <row r="127" spans="1:17" s="11" customFormat="1" ht="45.75" customHeight="1">
      <c r="A127" s="50"/>
      <c r="B127" s="57"/>
      <c r="C127" s="57"/>
      <c r="D127" s="55"/>
      <c r="E127" s="17" t="s">
        <v>11</v>
      </c>
      <c r="F127" s="14" t="s">
        <v>242</v>
      </c>
      <c r="G127" s="15">
        <f>SUM(H127,K127,N127,O127,P127)</f>
        <v>5400000</v>
      </c>
      <c r="H127" s="16">
        <v>682630</v>
      </c>
      <c r="I127" s="16">
        <v>682630</v>
      </c>
      <c r="J127" s="16">
        <f>H127-I127</f>
        <v>0</v>
      </c>
      <c r="K127" s="16">
        <v>201840</v>
      </c>
      <c r="L127" s="16">
        <v>201840</v>
      </c>
      <c r="M127" s="16">
        <f>K127-L127</f>
        <v>0</v>
      </c>
      <c r="N127" s="16">
        <v>2533918</v>
      </c>
      <c r="O127" s="16">
        <v>1981612</v>
      </c>
      <c r="P127" s="16"/>
      <c r="Q127" s="56"/>
    </row>
    <row r="128" spans="1:17" s="11" customFormat="1" ht="45.75" customHeight="1">
      <c r="A128" s="50"/>
      <c r="B128" s="57"/>
      <c r="C128" s="57"/>
      <c r="D128" s="55"/>
      <c r="E128" s="17" t="s">
        <v>12</v>
      </c>
      <c r="F128" s="14"/>
      <c r="G128" s="16">
        <f>G127-G126</f>
        <v>0</v>
      </c>
      <c r="H128" s="16">
        <f t="shared" ref="H128:P128" si="44">H127-H126</f>
        <v>0</v>
      </c>
      <c r="I128" s="16">
        <f t="shared" si="44"/>
        <v>0</v>
      </c>
      <c r="J128" s="16">
        <f t="shared" si="44"/>
        <v>0</v>
      </c>
      <c r="K128" s="16">
        <f t="shared" si="44"/>
        <v>0</v>
      </c>
      <c r="L128" s="16">
        <f t="shared" si="44"/>
        <v>0</v>
      </c>
      <c r="M128" s="16">
        <f t="shared" si="44"/>
        <v>0</v>
      </c>
      <c r="N128" s="16">
        <f t="shared" si="44"/>
        <v>0</v>
      </c>
      <c r="O128" s="16">
        <f t="shared" si="44"/>
        <v>0</v>
      </c>
      <c r="P128" s="16">
        <f t="shared" si="44"/>
        <v>0</v>
      </c>
      <c r="Q128" s="56"/>
    </row>
    <row r="129" spans="1:17" s="2" customFormat="1" ht="46.5" customHeight="1">
      <c r="A129" s="50" t="s">
        <v>104</v>
      </c>
      <c r="B129" s="57" t="s">
        <v>107</v>
      </c>
      <c r="C129" s="57" t="s">
        <v>108</v>
      </c>
      <c r="D129" s="55" t="s">
        <v>86</v>
      </c>
      <c r="E129" s="17" t="s">
        <v>10</v>
      </c>
      <c r="F129" s="14" t="s">
        <v>243</v>
      </c>
      <c r="G129" s="15">
        <f>SUM(H129,K129,N129,O129,P129)</f>
        <v>25000000</v>
      </c>
      <c r="H129" s="16">
        <v>0</v>
      </c>
      <c r="I129" s="16">
        <v>0</v>
      </c>
      <c r="J129" s="16">
        <f>H129-I129</f>
        <v>0</v>
      </c>
      <c r="K129" s="16">
        <v>4513840</v>
      </c>
      <c r="L129" s="16">
        <v>4513840</v>
      </c>
      <c r="M129" s="16">
        <f>K129-L129</f>
        <v>0</v>
      </c>
      <c r="N129" s="16">
        <v>2016060</v>
      </c>
      <c r="O129" s="16">
        <v>2000000</v>
      </c>
      <c r="P129" s="16">
        <v>16470100</v>
      </c>
      <c r="Q129" s="68" t="s">
        <v>321</v>
      </c>
    </row>
    <row r="130" spans="1:17" s="2" customFormat="1" ht="46.5" customHeight="1">
      <c r="A130" s="50"/>
      <c r="B130" s="57"/>
      <c r="C130" s="57"/>
      <c r="D130" s="55"/>
      <c r="E130" s="17" t="s">
        <v>11</v>
      </c>
      <c r="F130" s="14" t="s">
        <v>243</v>
      </c>
      <c r="G130" s="15">
        <f>SUM(H130,K130,N130,O130,P130)</f>
        <v>25000000</v>
      </c>
      <c r="H130" s="16"/>
      <c r="I130" s="16"/>
      <c r="J130" s="16">
        <f>H130-I130</f>
        <v>0</v>
      </c>
      <c r="K130" s="16">
        <v>4513840</v>
      </c>
      <c r="L130" s="16">
        <v>4513840</v>
      </c>
      <c r="M130" s="16">
        <f>K130-L130</f>
        <v>0</v>
      </c>
      <c r="N130" s="16">
        <v>2016060</v>
      </c>
      <c r="O130" s="16">
        <v>2000000</v>
      </c>
      <c r="P130" s="16">
        <v>16470100</v>
      </c>
      <c r="Q130" s="68"/>
    </row>
    <row r="131" spans="1:17" s="2" customFormat="1" ht="46.5" customHeight="1">
      <c r="A131" s="50"/>
      <c r="B131" s="57"/>
      <c r="C131" s="57"/>
      <c r="D131" s="55"/>
      <c r="E131" s="17" t="s">
        <v>12</v>
      </c>
      <c r="F131" s="14"/>
      <c r="G131" s="15">
        <f>G130-G129</f>
        <v>0</v>
      </c>
      <c r="H131" s="15">
        <f t="shared" ref="H131:P131" si="45">H130-H129</f>
        <v>0</v>
      </c>
      <c r="I131" s="15">
        <f t="shared" si="45"/>
        <v>0</v>
      </c>
      <c r="J131" s="15">
        <f t="shared" si="45"/>
        <v>0</v>
      </c>
      <c r="K131" s="15">
        <f t="shared" si="45"/>
        <v>0</v>
      </c>
      <c r="L131" s="15">
        <f t="shared" si="45"/>
        <v>0</v>
      </c>
      <c r="M131" s="15">
        <f t="shared" si="45"/>
        <v>0</v>
      </c>
      <c r="N131" s="15">
        <f t="shared" si="45"/>
        <v>0</v>
      </c>
      <c r="O131" s="15">
        <f t="shared" si="45"/>
        <v>0</v>
      </c>
      <c r="P131" s="15">
        <f t="shared" si="45"/>
        <v>0</v>
      </c>
      <c r="Q131" s="68"/>
    </row>
    <row r="132" spans="1:17" s="11" customFormat="1" ht="46.5" customHeight="1">
      <c r="A132" s="50" t="s">
        <v>104</v>
      </c>
      <c r="B132" s="57" t="s">
        <v>107</v>
      </c>
      <c r="C132" s="57" t="s">
        <v>109</v>
      </c>
      <c r="D132" s="55" t="s">
        <v>86</v>
      </c>
      <c r="E132" s="17" t="s">
        <v>10</v>
      </c>
      <c r="F132" s="14" t="s">
        <v>244</v>
      </c>
      <c r="G132" s="15">
        <f>SUM(H132,K132,N132,O132,P132)</f>
        <v>25000000</v>
      </c>
      <c r="H132" s="16">
        <v>0</v>
      </c>
      <c r="I132" s="16">
        <v>0</v>
      </c>
      <c r="J132" s="16">
        <f>H132-I132</f>
        <v>0</v>
      </c>
      <c r="K132" s="16">
        <v>0</v>
      </c>
      <c r="L132" s="16">
        <v>0</v>
      </c>
      <c r="M132" s="16">
        <f>K132-L132</f>
        <v>0</v>
      </c>
      <c r="N132" s="16">
        <v>200000</v>
      </c>
      <c r="O132" s="16">
        <v>1500000</v>
      </c>
      <c r="P132" s="16">
        <v>23300000</v>
      </c>
      <c r="Q132" s="68" t="s">
        <v>322</v>
      </c>
    </row>
    <row r="133" spans="1:17" s="11" customFormat="1" ht="46.5" customHeight="1">
      <c r="A133" s="50"/>
      <c r="B133" s="57"/>
      <c r="C133" s="57"/>
      <c r="D133" s="55"/>
      <c r="E133" s="17" t="s">
        <v>11</v>
      </c>
      <c r="F133" s="14" t="s">
        <v>244</v>
      </c>
      <c r="G133" s="15">
        <f>SUM(H133,K133,N133,O133,P133)</f>
        <v>25000000</v>
      </c>
      <c r="H133" s="16">
        <v>0</v>
      </c>
      <c r="I133" s="16">
        <v>0</v>
      </c>
      <c r="J133" s="16">
        <f>H133-I133</f>
        <v>0</v>
      </c>
      <c r="K133" s="16">
        <v>0</v>
      </c>
      <c r="L133" s="16">
        <v>0</v>
      </c>
      <c r="M133" s="16">
        <f>K133-L133</f>
        <v>0</v>
      </c>
      <c r="N133" s="16">
        <v>200000</v>
      </c>
      <c r="O133" s="16">
        <v>1500000</v>
      </c>
      <c r="P133" s="16">
        <v>23300000</v>
      </c>
      <c r="Q133" s="68"/>
    </row>
    <row r="134" spans="1:17" s="11" customFormat="1" ht="46.5" customHeight="1">
      <c r="A134" s="50"/>
      <c r="B134" s="57"/>
      <c r="C134" s="57"/>
      <c r="D134" s="55"/>
      <c r="E134" s="17" t="s">
        <v>12</v>
      </c>
      <c r="F134" s="14"/>
      <c r="G134" s="16">
        <f>G133-G132</f>
        <v>0</v>
      </c>
      <c r="H134" s="16">
        <f t="shared" ref="H134:P134" si="46">H133-H132</f>
        <v>0</v>
      </c>
      <c r="I134" s="16">
        <f t="shared" si="46"/>
        <v>0</v>
      </c>
      <c r="J134" s="16">
        <f t="shared" si="46"/>
        <v>0</v>
      </c>
      <c r="K134" s="16">
        <f t="shared" si="46"/>
        <v>0</v>
      </c>
      <c r="L134" s="16">
        <f t="shared" si="46"/>
        <v>0</v>
      </c>
      <c r="M134" s="16">
        <f t="shared" si="46"/>
        <v>0</v>
      </c>
      <c r="N134" s="16">
        <f t="shared" si="46"/>
        <v>0</v>
      </c>
      <c r="O134" s="16">
        <f t="shared" si="46"/>
        <v>0</v>
      </c>
      <c r="P134" s="16">
        <f t="shared" si="46"/>
        <v>0</v>
      </c>
      <c r="Q134" s="68"/>
    </row>
    <row r="135" spans="1:17" s="11" customFormat="1" ht="46.5" customHeight="1">
      <c r="A135" s="50" t="s">
        <v>104</v>
      </c>
      <c r="B135" s="57" t="s">
        <v>107</v>
      </c>
      <c r="C135" s="57" t="s">
        <v>110</v>
      </c>
      <c r="D135" s="55" t="s">
        <v>86</v>
      </c>
      <c r="E135" s="17" t="s">
        <v>10</v>
      </c>
      <c r="F135" s="14" t="s">
        <v>245</v>
      </c>
      <c r="G135" s="15">
        <f>SUM(H135,K135,N135,O135,P135)</f>
        <v>8000000</v>
      </c>
      <c r="H135" s="16">
        <v>0</v>
      </c>
      <c r="I135" s="16">
        <v>0</v>
      </c>
      <c r="J135" s="16">
        <f>H135-I135</f>
        <v>0</v>
      </c>
      <c r="K135" s="16">
        <v>0</v>
      </c>
      <c r="L135" s="16">
        <v>0</v>
      </c>
      <c r="M135" s="16">
        <f>K135-L135</f>
        <v>0</v>
      </c>
      <c r="N135" s="16">
        <v>94500</v>
      </c>
      <c r="O135" s="16">
        <v>1000000</v>
      </c>
      <c r="P135" s="16">
        <v>6905500</v>
      </c>
      <c r="Q135" s="68" t="s">
        <v>323</v>
      </c>
    </row>
    <row r="136" spans="1:17" s="11" customFormat="1" ht="46.5" customHeight="1">
      <c r="A136" s="50"/>
      <c r="B136" s="57"/>
      <c r="C136" s="57"/>
      <c r="D136" s="55"/>
      <c r="E136" s="17" t="s">
        <v>11</v>
      </c>
      <c r="F136" s="14" t="s">
        <v>245</v>
      </c>
      <c r="G136" s="15">
        <f>SUM(H136,K136,N136,O136,P136)</f>
        <v>8000000</v>
      </c>
      <c r="H136" s="16">
        <v>0</v>
      </c>
      <c r="I136" s="16">
        <v>0</v>
      </c>
      <c r="J136" s="16">
        <f>H136-I136</f>
        <v>0</v>
      </c>
      <c r="K136" s="16">
        <v>0</v>
      </c>
      <c r="L136" s="16">
        <v>0</v>
      </c>
      <c r="M136" s="16">
        <f>K136-L136</f>
        <v>0</v>
      </c>
      <c r="N136" s="16">
        <v>94500</v>
      </c>
      <c r="O136" s="16">
        <v>1000000</v>
      </c>
      <c r="P136" s="16">
        <v>6905500</v>
      </c>
      <c r="Q136" s="68"/>
    </row>
    <row r="137" spans="1:17" s="11" customFormat="1" ht="46.5" customHeight="1">
      <c r="A137" s="50"/>
      <c r="B137" s="57"/>
      <c r="C137" s="57"/>
      <c r="D137" s="55"/>
      <c r="E137" s="17" t="s">
        <v>12</v>
      </c>
      <c r="F137" s="14"/>
      <c r="G137" s="16">
        <f>G136-G135</f>
        <v>0</v>
      </c>
      <c r="H137" s="16">
        <f t="shared" ref="H137:P137" si="47">H136-H135</f>
        <v>0</v>
      </c>
      <c r="I137" s="16">
        <f t="shared" si="47"/>
        <v>0</v>
      </c>
      <c r="J137" s="16">
        <f t="shared" si="47"/>
        <v>0</v>
      </c>
      <c r="K137" s="16">
        <f t="shared" si="47"/>
        <v>0</v>
      </c>
      <c r="L137" s="16">
        <f t="shared" si="47"/>
        <v>0</v>
      </c>
      <c r="M137" s="16">
        <f t="shared" si="47"/>
        <v>0</v>
      </c>
      <c r="N137" s="16">
        <f t="shared" si="47"/>
        <v>0</v>
      </c>
      <c r="O137" s="16">
        <f t="shared" si="47"/>
        <v>0</v>
      </c>
      <c r="P137" s="16">
        <f t="shared" si="47"/>
        <v>0</v>
      </c>
      <c r="Q137" s="68"/>
    </row>
    <row r="138" spans="1:17" s="11" customFormat="1" ht="46.5" customHeight="1">
      <c r="A138" s="50" t="s">
        <v>104</v>
      </c>
      <c r="B138" s="57" t="s">
        <v>107</v>
      </c>
      <c r="C138" s="57" t="s">
        <v>111</v>
      </c>
      <c r="D138" s="55" t="s">
        <v>86</v>
      </c>
      <c r="E138" s="17" t="s">
        <v>10</v>
      </c>
      <c r="F138" s="14" t="s">
        <v>246</v>
      </c>
      <c r="G138" s="15">
        <f>SUM(H138,K138,N138,O138,P138)</f>
        <v>3200000</v>
      </c>
      <c r="H138" s="16">
        <v>0</v>
      </c>
      <c r="I138" s="16">
        <v>0</v>
      </c>
      <c r="J138" s="16">
        <f>H138-I138</f>
        <v>0</v>
      </c>
      <c r="K138" s="16">
        <v>0</v>
      </c>
      <c r="L138" s="16">
        <v>0</v>
      </c>
      <c r="M138" s="16">
        <f>K138-L138</f>
        <v>0</v>
      </c>
      <c r="N138" s="16">
        <v>40605</v>
      </c>
      <c r="O138" s="16">
        <v>1000000</v>
      </c>
      <c r="P138" s="16">
        <v>2159395</v>
      </c>
      <c r="Q138" s="68" t="s">
        <v>410</v>
      </c>
    </row>
    <row r="139" spans="1:17" s="11" customFormat="1" ht="46.5" customHeight="1">
      <c r="A139" s="50"/>
      <c r="B139" s="57"/>
      <c r="C139" s="57"/>
      <c r="D139" s="55"/>
      <c r="E139" s="17" t="s">
        <v>11</v>
      </c>
      <c r="F139" s="14" t="s">
        <v>246</v>
      </c>
      <c r="G139" s="15">
        <f>SUM(H139,K139,N139,O139,P139)</f>
        <v>3200000</v>
      </c>
      <c r="H139" s="16">
        <v>0</v>
      </c>
      <c r="I139" s="16">
        <v>0</v>
      </c>
      <c r="J139" s="16">
        <f>H139-I139</f>
        <v>0</v>
      </c>
      <c r="K139" s="16">
        <v>0</v>
      </c>
      <c r="L139" s="16">
        <v>0</v>
      </c>
      <c r="M139" s="16">
        <f>K139-L139</f>
        <v>0</v>
      </c>
      <c r="N139" s="16">
        <v>40605</v>
      </c>
      <c r="O139" s="16">
        <v>1000000</v>
      </c>
      <c r="P139" s="16">
        <v>2159395</v>
      </c>
      <c r="Q139" s="68"/>
    </row>
    <row r="140" spans="1:17" s="11" customFormat="1" ht="46.5" customHeight="1">
      <c r="A140" s="50"/>
      <c r="B140" s="57"/>
      <c r="C140" s="57"/>
      <c r="D140" s="55"/>
      <c r="E140" s="17" t="s">
        <v>12</v>
      </c>
      <c r="F140" s="14"/>
      <c r="G140" s="16">
        <f>G139-G138</f>
        <v>0</v>
      </c>
      <c r="H140" s="16">
        <f t="shared" ref="H140:P140" si="48">H139-H138</f>
        <v>0</v>
      </c>
      <c r="I140" s="16">
        <f t="shared" si="48"/>
        <v>0</v>
      </c>
      <c r="J140" s="16">
        <f t="shared" si="48"/>
        <v>0</v>
      </c>
      <c r="K140" s="16">
        <f t="shared" si="48"/>
        <v>0</v>
      </c>
      <c r="L140" s="16">
        <f t="shared" si="48"/>
        <v>0</v>
      </c>
      <c r="M140" s="16">
        <f t="shared" si="48"/>
        <v>0</v>
      </c>
      <c r="N140" s="16">
        <f t="shared" si="48"/>
        <v>0</v>
      </c>
      <c r="O140" s="16">
        <f t="shared" si="48"/>
        <v>0</v>
      </c>
      <c r="P140" s="16">
        <f t="shared" si="48"/>
        <v>0</v>
      </c>
      <c r="Q140" s="68"/>
    </row>
    <row r="141" spans="1:17" s="11" customFormat="1" ht="46.5" customHeight="1">
      <c r="A141" s="57" t="s">
        <v>407</v>
      </c>
      <c r="B141" s="57" t="s">
        <v>408</v>
      </c>
      <c r="C141" s="54" t="s">
        <v>417</v>
      </c>
      <c r="D141" s="55" t="s">
        <v>409</v>
      </c>
      <c r="E141" s="17" t="s">
        <v>10</v>
      </c>
      <c r="F141" s="14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56" t="s">
        <v>411</v>
      </c>
    </row>
    <row r="142" spans="1:17" s="11" customFormat="1" ht="46.5" customHeight="1">
      <c r="A142" s="58"/>
      <c r="B142" s="58"/>
      <c r="C142" s="54"/>
      <c r="D142" s="55"/>
      <c r="E142" s="17" t="s">
        <v>11</v>
      </c>
      <c r="F142" s="14" t="s">
        <v>424</v>
      </c>
      <c r="G142" s="15">
        <f>SUM(H142,K142,N142,O142,P142)</f>
        <v>6000000</v>
      </c>
      <c r="H142" s="16">
        <v>0</v>
      </c>
      <c r="I142" s="16">
        <v>0</v>
      </c>
      <c r="J142" s="16">
        <f>H142-I142</f>
        <v>0</v>
      </c>
      <c r="K142" s="16">
        <v>0</v>
      </c>
      <c r="L142" s="16">
        <v>0</v>
      </c>
      <c r="M142" s="16">
        <f>K142-L142</f>
        <v>0</v>
      </c>
      <c r="N142" s="16">
        <v>502520</v>
      </c>
      <c r="O142" s="16">
        <v>1500000</v>
      </c>
      <c r="P142" s="16">
        <v>3997480</v>
      </c>
      <c r="Q142" s="56"/>
    </row>
    <row r="143" spans="1:17" s="11" customFormat="1" ht="46.5" customHeight="1">
      <c r="A143" s="58"/>
      <c r="B143" s="58"/>
      <c r="C143" s="54"/>
      <c r="D143" s="55"/>
      <c r="E143" s="17" t="s">
        <v>12</v>
      </c>
      <c r="F143" s="14"/>
      <c r="G143" s="16">
        <f>G142-G141</f>
        <v>6000000</v>
      </c>
      <c r="H143" s="16">
        <f t="shared" ref="H143:P143" si="49">H142-H141</f>
        <v>0</v>
      </c>
      <c r="I143" s="16">
        <f t="shared" si="49"/>
        <v>0</v>
      </c>
      <c r="J143" s="16">
        <f t="shared" si="49"/>
        <v>0</v>
      </c>
      <c r="K143" s="16">
        <f t="shared" si="49"/>
        <v>0</v>
      </c>
      <c r="L143" s="16">
        <f t="shared" si="49"/>
        <v>0</v>
      </c>
      <c r="M143" s="16">
        <f t="shared" si="49"/>
        <v>0</v>
      </c>
      <c r="N143" s="16">
        <f t="shared" si="49"/>
        <v>502520</v>
      </c>
      <c r="O143" s="16">
        <f t="shared" si="49"/>
        <v>1500000</v>
      </c>
      <c r="P143" s="16">
        <f t="shared" si="49"/>
        <v>3997480</v>
      </c>
      <c r="Q143" s="56"/>
    </row>
    <row r="144" spans="1:17" s="33" customFormat="1" ht="46.5" customHeight="1">
      <c r="A144" s="57" t="s">
        <v>285</v>
      </c>
      <c r="B144" s="57" t="s">
        <v>286</v>
      </c>
      <c r="C144" s="57" t="s">
        <v>287</v>
      </c>
      <c r="D144" s="74" t="s">
        <v>288</v>
      </c>
      <c r="E144" s="21" t="s">
        <v>10</v>
      </c>
      <c r="F144" s="14"/>
      <c r="G144" s="15"/>
      <c r="H144" s="16"/>
      <c r="I144" s="16"/>
      <c r="J144" s="16"/>
      <c r="K144" s="16"/>
      <c r="L144" s="16"/>
      <c r="M144" s="16"/>
      <c r="N144" s="16"/>
      <c r="O144" s="16"/>
      <c r="P144" s="16"/>
      <c r="Q144" s="75" t="s">
        <v>346</v>
      </c>
    </row>
    <row r="145" spans="1:17" s="33" customFormat="1" ht="46.5" customHeight="1">
      <c r="A145" s="58"/>
      <c r="B145" s="58"/>
      <c r="C145" s="58"/>
      <c r="D145" s="74"/>
      <c r="E145" s="22" t="s">
        <v>11</v>
      </c>
      <c r="F145" s="14" t="s">
        <v>425</v>
      </c>
      <c r="G145" s="15">
        <f>SUM(H145,K145,N145,O145,P145)</f>
        <v>3503600</v>
      </c>
      <c r="H145" s="16">
        <v>0</v>
      </c>
      <c r="I145" s="16">
        <v>0</v>
      </c>
      <c r="J145" s="16">
        <f>H145-I145</f>
        <v>0</v>
      </c>
      <c r="K145" s="16">
        <v>0</v>
      </c>
      <c r="L145" s="16">
        <v>0</v>
      </c>
      <c r="M145" s="16">
        <f>K145-L145</f>
        <v>0</v>
      </c>
      <c r="N145" s="16">
        <v>503600</v>
      </c>
      <c r="O145" s="16">
        <v>0</v>
      </c>
      <c r="P145" s="16">
        <v>3000000</v>
      </c>
      <c r="Q145" s="75"/>
    </row>
    <row r="146" spans="1:17" s="33" customFormat="1" ht="46.5" customHeight="1">
      <c r="A146" s="58"/>
      <c r="B146" s="58"/>
      <c r="C146" s="58"/>
      <c r="D146" s="74"/>
      <c r="E146" s="13" t="s">
        <v>12</v>
      </c>
      <c r="F146" s="14"/>
      <c r="G146" s="35">
        <f t="shared" ref="G146:P146" si="50">G145-G144</f>
        <v>3503600</v>
      </c>
      <c r="H146" s="35">
        <f t="shared" si="50"/>
        <v>0</v>
      </c>
      <c r="I146" s="35">
        <f t="shared" si="50"/>
        <v>0</v>
      </c>
      <c r="J146" s="35">
        <f t="shared" si="50"/>
        <v>0</v>
      </c>
      <c r="K146" s="35">
        <f t="shared" si="50"/>
        <v>0</v>
      </c>
      <c r="L146" s="35">
        <f t="shared" si="50"/>
        <v>0</v>
      </c>
      <c r="M146" s="35">
        <f t="shared" si="50"/>
        <v>0</v>
      </c>
      <c r="N146" s="35">
        <f t="shared" si="50"/>
        <v>503600</v>
      </c>
      <c r="O146" s="35">
        <f t="shared" si="50"/>
        <v>0</v>
      </c>
      <c r="P146" s="35">
        <f t="shared" si="50"/>
        <v>3000000</v>
      </c>
      <c r="Q146" s="75"/>
    </row>
    <row r="147" spans="1:17" s="33" customFormat="1" ht="45.75" customHeight="1">
      <c r="A147" s="57" t="s">
        <v>285</v>
      </c>
      <c r="B147" s="57" t="s">
        <v>286</v>
      </c>
      <c r="C147" s="76" t="s">
        <v>289</v>
      </c>
      <c r="D147" s="74" t="s">
        <v>288</v>
      </c>
      <c r="E147" s="31" t="s">
        <v>10</v>
      </c>
      <c r="F147" s="14"/>
      <c r="G147" s="15"/>
      <c r="H147" s="16"/>
      <c r="I147" s="16"/>
      <c r="J147" s="16"/>
      <c r="K147" s="16"/>
      <c r="L147" s="16"/>
      <c r="M147" s="16"/>
      <c r="N147" s="16"/>
      <c r="O147" s="16"/>
      <c r="P147" s="16"/>
      <c r="Q147" s="75" t="s">
        <v>346</v>
      </c>
    </row>
    <row r="148" spans="1:17" s="33" customFormat="1" ht="45.75" customHeight="1">
      <c r="A148" s="58"/>
      <c r="B148" s="58"/>
      <c r="C148" s="76"/>
      <c r="D148" s="74"/>
      <c r="E148" s="31" t="s">
        <v>11</v>
      </c>
      <c r="F148" s="14" t="s">
        <v>426</v>
      </c>
      <c r="G148" s="15">
        <f>SUM(H148,K148,N148,O148,P148)</f>
        <v>3503600</v>
      </c>
      <c r="H148" s="16">
        <v>0</v>
      </c>
      <c r="I148" s="16">
        <v>0</v>
      </c>
      <c r="J148" s="16">
        <f>H148-I148</f>
        <v>0</v>
      </c>
      <c r="K148" s="16">
        <v>0</v>
      </c>
      <c r="L148" s="16">
        <v>0</v>
      </c>
      <c r="M148" s="16">
        <f>K148-L148</f>
        <v>0</v>
      </c>
      <c r="N148" s="16">
        <v>503600</v>
      </c>
      <c r="O148" s="16">
        <v>300000</v>
      </c>
      <c r="P148" s="16">
        <v>2700000</v>
      </c>
      <c r="Q148" s="75"/>
    </row>
    <row r="149" spans="1:17" s="33" customFormat="1" ht="45.75" customHeight="1">
      <c r="A149" s="58"/>
      <c r="B149" s="58"/>
      <c r="C149" s="76"/>
      <c r="D149" s="74"/>
      <c r="E149" s="31" t="s">
        <v>12</v>
      </c>
      <c r="F149" s="32"/>
      <c r="G149" s="35">
        <f t="shared" ref="G149:P149" si="51">G148-G147</f>
        <v>3503600</v>
      </c>
      <c r="H149" s="35">
        <f t="shared" si="51"/>
        <v>0</v>
      </c>
      <c r="I149" s="35">
        <f t="shared" si="51"/>
        <v>0</v>
      </c>
      <c r="J149" s="35">
        <f t="shared" si="51"/>
        <v>0</v>
      </c>
      <c r="K149" s="35">
        <f t="shared" si="51"/>
        <v>0</v>
      </c>
      <c r="L149" s="35">
        <f t="shared" si="51"/>
        <v>0</v>
      </c>
      <c r="M149" s="35">
        <f t="shared" si="51"/>
        <v>0</v>
      </c>
      <c r="N149" s="35">
        <f t="shared" si="51"/>
        <v>503600</v>
      </c>
      <c r="O149" s="35">
        <f t="shared" si="51"/>
        <v>300000</v>
      </c>
      <c r="P149" s="35">
        <f t="shared" si="51"/>
        <v>2700000</v>
      </c>
      <c r="Q149" s="75"/>
    </row>
    <row r="150" spans="1:17" s="33" customFormat="1" ht="45.75" customHeight="1">
      <c r="A150" s="57" t="s">
        <v>285</v>
      </c>
      <c r="B150" s="57" t="s">
        <v>286</v>
      </c>
      <c r="C150" s="57" t="s">
        <v>290</v>
      </c>
      <c r="D150" s="74" t="s">
        <v>288</v>
      </c>
      <c r="E150" s="21" t="s">
        <v>10</v>
      </c>
      <c r="F150" s="14"/>
      <c r="G150" s="15"/>
      <c r="H150" s="16"/>
      <c r="I150" s="16"/>
      <c r="J150" s="16"/>
      <c r="K150" s="16"/>
      <c r="L150" s="16"/>
      <c r="M150" s="16"/>
      <c r="N150" s="16"/>
      <c r="O150" s="16"/>
      <c r="P150" s="16"/>
      <c r="Q150" s="75" t="s">
        <v>347</v>
      </c>
    </row>
    <row r="151" spans="1:17" s="33" customFormat="1" ht="45.75" customHeight="1">
      <c r="A151" s="58"/>
      <c r="B151" s="58"/>
      <c r="C151" s="58"/>
      <c r="D151" s="74"/>
      <c r="E151" s="22" t="s">
        <v>11</v>
      </c>
      <c r="F151" s="14" t="s">
        <v>427</v>
      </c>
      <c r="G151" s="15">
        <f>SUM(H151,K151,N151,O151,P151)</f>
        <v>1500000</v>
      </c>
      <c r="H151" s="16">
        <v>0</v>
      </c>
      <c r="I151" s="16">
        <v>0</v>
      </c>
      <c r="J151" s="16">
        <f>H151-I151</f>
        <v>0</v>
      </c>
      <c r="K151" s="16">
        <v>0</v>
      </c>
      <c r="L151" s="16">
        <v>0</v>
      </c>
      <c r="M151" s="16">
        <f>K151-L151</f>
        <v>0</v>
      </c>
      <c r="N151" s="16">
        <v>500000</v>
      </c>
      <c r="O151" s="16">
        <v>0</v>
      </c>
      <c r="P151" s="16">
        <v>1000000</v>
      </c>
      <c r="Q151" s="75"/>
    </row>
    <row r="152" spans="1:17" s="33" customFormat="1" ht="45.75" customHeight="1">
      <c r="A152" s="58"/>
      <c r="B152" s="58"/>
      <c r="C152" s="58"/>
      <c r="D152" s="74"/>
      <c r="E152" s="13" t="s">
        <v>12</v>
      </c>
      <c r="F152" s="14"/>
      <c r="G152" s="35">
        <f t="shared" ref="G152:P152" si="52">G151-G150</f>
        <v>1500000</v>
      </c>
      <c r="H152" s="35">
        <f t="shared" si="52"/>
        <v>0</v>
      </c>
      <c r="I152" s="35">
        <f t="shared" si="52"/>
        <v>0</v>
      </c>
      <c r="J152" s="35">
        <f t="shared" si="52"/>
        <v>0</v>
      </c>
      <c r="K152" s="35">
        <f t="shared" si="52"/>
        <v>0</v>
      </c>
      <c r="L152" s="35">
        <f t="shared" si="52"/>
        <v>0</v>
      </c>
      <c r="M152" s="35">
        <f t="shared" si="52"/>
        <v>0</v>
      </c>
      <c r="N152" s="35">
        <f t="shared" si="52"/>
        <v>500000</v>
      </c>
      <c r="O152" s="35">
        <f t="shared" si="52"/>
        <v>0</v>
      </c>
      <c r="P152" s="35">
        <f t="shared" si="52"/>
        <v>1000000</v>
      </c>
      <c r="Q152" s="75"/>
    </row>
    <row r="153" spans="1:17" s="33" customFormat="1" ht="47.25" customHeight="1">
      <c r="A153" s="57" t="s">
        <v>285</v>
      </c>
      <c r="B153" s="57" t="s">
        <v>286</v>
      </c>
      <c r="C153" s="76" t="s">
        <v>291</v>
      </c>
      <c r="D153" s="74" t="s">
        <v>288</v>
      </c>
      <c r="E153" s="31" t="s">
        <v>10</v>
      </c>
      <c r="F153" s="14"/>
      <c r="G153" s="15"/>
      <c r="H153" s="16"/>
      <c r="I153" s="16"/>
      <c r="J153" s="16"/>
      <c r="K153" s="16"/>
      <c r="L153" s="16"/>
      <c r="M153" s="16"/>
      <c r="N153" s="16"/>
      <c r="O153" s="16"/>
      <c r="P153" s="16"/>
      <c r="Q153" s="75" t="s">
        <v>346</v>
      </c>
    </row>
    <row r="154" spans="1:17" s="33" customFormat="1" ht="47.25" customHeight="1">
      <c r="A154" s="58"/>
      <c r="B154" s="58"/>
      <c r="C154" s="76"/>
      <c r="D154" s="74"/>
      <c r="E154" s="31" t="s">
        <v>11</v>
      </c>
      <c r="F154" s="14" t="s">
        <v>428</v>
      </c>
      <c r="G154" s="15">
        <f>SUM(H154,K154,N154,O154,P154)</f>
        <v>1700000</v>
      </c>
      <c r="H154" s="16">
        <v>0</v>
      </c>
      <c r="I154" s="16">
        <v>0</v>
      </c>
      <c r="J154" s="16">
        <f>H154-I154</f>
        <v>0</v>
      </c>
      <c r="K154" s="16">
        <v>0</v>
      </c>
      <c r="L154" s="16">
        <v>0</v>
      </c>
      <c r="M154" s="16">
        <f>K154-L154</f>
        <v>0</v>
      </c>
      <c r="N154" s="16">
        <v>35708</v>
      </c>
      <c r="O154" s="16">
        <v>660000</v>
      </c>
      <c r="P154" s="16">
        <v>1004292</v>
      </c>
      <c r="Q154" s="75"/>
    </row>
    <row r="155" spans="1:17" s="33" customFormat="1" ht="45.75" customHeight="1">
      <c r="A155" s="58"/>
      <c r="B155" s="58"/>
      <c r="C155" s="76"/>
      <c r="D155" s="74"/>
      <c r="E155" s="31" t="s">
        <v>12</v>
      </c>
      <c r="F155" s="32"/>
      <c r="G155" s="35">
        <f t="shared" ref="G155:P155" si="53">G154-G153</f>
        <v>1700000</v>
      </c>
      <c r="H155" s="35">
        <f t="shared" si="53"/>
        <v>0</v>
      </c>
      <c r="I155" s="35">
        <f t="shared" si="53"/>
        <v>0</v>
      </c>
      <c r="J155" s="35">
        <f t="shared" si="53"/>
        <v>0</v>
      </c>
      <c r="K155" s="35">
        <f t="shared" si="53"/>
        <v>0</v>
      </c>
      <c r="L155" s="35">
        <f t="shared" si="53"/>
        <v>0</v>
      </c>
      <c r="M155" s="35">
        <f t="shared" si="53"/>
        <v>0</v>
      </c>
      <c r="N155" s="35">
        <f t="shared" si="53"/>
        <v>35708</v>
      </c>
      <c r="O155" s="35">
        <f t="shared" si="53"/>
        <v>660000</v>
      </c>
      <c r="P155" s="35">
        <f t="shared" si="53"/>
        <v>1004292</v>
      </c>
      <c r="Q155" s="75"/>
    </row>
    <row r="156" spans="1:17" s="33" customFormat="1" ht="45.75" customHeight="1">
      <c r="A156" s="57" t="s">
        <v>285</v>
      </c>
      <c r="B156" s="57" t="s">
        <v>286</v>
      </c>
      <c r="C156" s="89" t="s">
        <v>292</v>
      </c>
      <c r="D156" s="74" t="s">
        <v>288</v>
      </c>
      <c r="E156" s="13" t="s">
        <v>10</v>
      </c>
      <c r="F156" s="14"/>
      <c r="G156" s="15"/>
      <c r="H156" s="16"/>
      <c r="I156" s="16"/>
      <c r="J156" s="16"/>
      <c r="K156" s="16"/>
      <c r="L156" s="16"/>
      <c r="M156" s="16"/>
      <c r="N156" s="16"/>
      <c r="O156" s="16"/>
      <c r="P156" s="16"/>
      <c r="Q156" s="75" t="s">
        <v>345</v>
      </c>
    </row>
    <row r="157" spans="1:17" s="33" customFormat="1" ht="45.75" customHeight="1">
      <c r="A157" s="58"/>
      <c r="B157" s="58"/>
      <c r="C157" s="89"/>
      <c r="D157" s="74"/>
      <c r="E157" s="13" t="s">
        <v>11</v>
      </c>
      <c r="F157" s="14" t="s">
        <v>429</v>
      </c>
      <c r="G157" s="15">
        <f>SUM(H157,K157,N157,O157,P157)</f>
        <v>1000000</v>
      </c>
      <c r="H157" s="16">
        <v>0</v>
      </c>
      <c r="I157" s="16">
        <v>0</v>
      </c>
      <c r="J157" s="16">
        <f>H157-I157</f>
        <v>0</v>
      </c>
      <c r="K157" s="16">
        <v>0</v>
      </c>
      <c r="L157" s="16">
        <v>0</v>
      </c>
      <c r="M157" s="16">
        <f>K157-L157</f>
        <v>0</v>
      </c>
      <c r="N157" s="16">
        <v>500000</v>
      </c>
      <c r="O157" s="16">
        <v>500000</v>
      </c>
      <c r="P157" s="16">
        <v>0</v>
      </c>
      <c r="Q157" s="75"/>
    </row>
    <row r="158" spans="1:17" s="33" customFormat="1" ht="45.75" customHeight="1">
      <c r="A158" s="58"/>
      <c r="B158" s="58"/>
      <c r="C158" s="89"/>
      <c r="D158" s="74"/>
      <c r="E158" s="13" t="s">
        <v>12</v>
      </c>
      <c r="F158" s="32"/>
      <c r="G158" s="35">
        <f t="shared" ref="G158:P158" si="54">G157-G156</f>
        <v>1000000</v>
      </c>
      <c r="H158" s="35">
        <f t="shared" si="54"/>
        <v>0</v>
      </c>
      <c r="I158" s="35">
        <f t="shared" si="54"/>
        <v>0</v>
      </c>
      <c r="J158" s="35">
        <f t="shared" si="54"/>
        <v>0</v>
      </c>
      <c r="K158" s="35">
        <f t="shared" si="54"/>
        <v>0</v>
      </c>
      <c r="L158" s="35">
        <f t="shared" si="54"/>
        <v>0</v>
      </c>
      <c r="M158" s="35">
        <f t="shared" si="54"/>
        <v>0</v>
      </c>
      <c r="N158" s="35">
        <f t="shared" si="54"/>
        <v>500000</v>
      </c>
      <c r="O158" s="35">
        <f t="shared" si="54"/>
        <v>500000</v>
      </c>
      <c r="P158" s="35">
        <f t="shared" si="54"/>
        <v>0</v>
      </c>
      <c r="Q158" s="75"/>
    </row>
    <row r="159" spans="1:17" s="33" customFormat="1" ht="45.75" customHeight="1">
      <c r="A159" s="57" t="s">
        <v>285</v>
      </c>
      <c r="B159" s="57" t="s">
        <v>286</v>
      </c>
      <c r="C159" s="76" t="s">
        <v>293</v>
      </c>
      <c r="D159" s="74" t="s">
        <v>288</v>
      </c>
      <c r="E159" s="31" t="s">
        <v>10</v>
      </c>
      <c r="F159" s="14"/>
      <c r="G159" s="15"/>
      <c r="H159" s="16"/>
      <c r="I159" s="16"/>
      <c r="J159" s="16"/>
      <c r="K159" s="16"/>
      <c r="L159" s="16"/>
      <c r="M159" s="16"/>
      <c r="N159" s="16"/>
      <c r="O159" s="16"/>
      <c r="P159" s="16"/>
      <c r="Q159" s="75" t="s">
        <v>342</v>
      </c>
    </row>
    <row r="160" spans="1:17" s="33" customFormat="1" ht="45.75" customHeight="1">
      <c r="A160" s="58"/>
      <c r="B160" s="58"/>
      <c r="C160" s="76"/>
      <c r="D160" s="74"/>
      <c r="E160" s="31" t="s">
        <v>11</v>
      </c>
      <c r="F160" s="14" t="s">
        <v>430</v>
      </c>
      <c r="G160" s="15">
        <f>SUM(H160,K160,N160,O160,P160)</f>
        <v>1960000</v>
      </c>
      <c r="H160" s="16">
        <v>0</v>
      </c>
      <c r="I160" s="16">
        <v>0</v>
      </c>
      <c r="J160" s="16">
        <f>H160-I160</f>
        <v>0</v>
      </c>
      <c r="K160" s="16">
        <v>0</v>
      </c>
      <c r="L160" s="16">
        <v>0</v>
      </c>
      <c r="M160" s="16">
        <f>K160-L160</f>
        <v>0</v>
      </c>
      <c r="N160" s="16">
        <v>200000</v>
      </c>
      <c r="O160" s="16">
        <v>500000</v>
      </c>
      <c r="P160" s="16">
        <v>1260000</v>
      </c>
      <c r="Q160" s="75"/>
    </row>
    <row r="161" spans="1:17" s="33" customFormat="1" ht="45.75" customHeight="1">
      <c r="A161" s="58"/>
      <c r="B161" s="58"/>
      <c r="C161" s="76"/>
      <c r="D161" s="74"/>
      <c r="E161" s="31" t="s">
        <v>12</v>
      </c>
      <c r="F161" s="32"/>
      <c r="G161" s="35">
        <f t="shared" ref="G161:P161" si="55">G160-G159</f>
        <v>1960000</v>
      </c>
      <c r="H161" s="35">
        <f t="shared" si="55"/>
        <v>0</v>
      </c>
      <c r="I161" s="35">
        <f t="shared" si="55"/>
        <v>0</v>
      </c>
      <c r="J161" s="35">
        <f t="shared" si="55"/>
        <v>0</v>
      </c>
      <c r="K161" s="35">
        <f t="shared" si="55"/>
        <v>0</v>
      </c>
      <c r="L161" s="35">
        <f t="shared" si="55"/>
        <v>0</v>
      </c>
      <c r="M161" s="35">
        <f t="shared" si="55"/>
        <v>0</v>
      </c>
      <c r="N161" s="35">
        <f t="shared" si="55"/>
        <v>200000</v>
      </c>
      <c r="O161" s="35">
        <f t="shared" si="55"/>
        <v>500000</v>
      </c>
      <c r="P161" s="35">
        <f t="shared" si="55"/>
        <v>1260000</v>
      </c>
      <c r="Q161" s="75"/>
    </row>
    <row r="162" spans="1:17" s="33" customFormat="1" ht="45.75" customHeight="1">
      <c r="A162" s="57" t="s">
        <v>285</v>
      </c>
      <c r="B162" s="57" t="s">
        <v>286</v>
      </c>
      <c r="C162" s="57" t="s">
        <v>294</v>
      </c>
      <c r="D162" s="74" t="s">
        <v>288</v>
      </c>
      <c r="E162" s="21" t="s">
        <v>10</v>
      </c>
      <c r="F162" s="14"/>
      <c r="G162" s="15"/>
      <c r="H162" s="16"/>
      <c r="I162" s="16"/>
      <c r="J162" s="16"/>
      <c r="K162" s="16"/>
      <c r="L162" s="16"/>
      <c r="M162" s="16"/>
      <c r="N162" s="16"/>
      <c r="O162" s="16"/>
      <c r="P162" s="16"/>
      <c r="Q162" s="75" t="s">
        <v>344</v>
      </c>
    </row>
    <row r="163" spans="1:17" s="33" customFormat="1" ht="45.75" customHeight="1">
      <c r="A163" s="58"/>
      <c r="B163" s="58"/>
      <c r="C163" s="58"/>
      <c r="D163" s="74"/>
      <c r="E163" s="22" t="s">
        <v>11</v>
      </c>
      <c r="F163" s="14" t="s">
        <v>431</v>
      </c>
      <c r="G163" s="15">
        <f>SUM(H163,K163,N163,O163,P163)</f>
        <v>2400000</v>
      </c>
      <c r="H163" s="16">
        <v>0</v>
      </c>
      <c r="I163" s="16">
        <v>0</v>
      </c>
      <c r="J163" s="16">
        <f>H163-I163</f>
        <v>0</v>
      </c>
      <c r="K163" s="16">
        <v>0</v>
      </c>
      <c r="L163" s="16">
        <v>0</v>
      </c>
      <c r="M163" s="16">
        <f>K163-L163</f>
        <v>0</v>
      </c>
      <c r="N163" s="16">
        <v>1500000</v>
      </c>
      <c r="O163" s="16">
        <v>900000</v>
      </c>
      <c r="P163" s="16">
        <v>0</v>
      </c>
      <c r="Q163" s="75"/>
    </row>
    <row r="164" spans="1:17" s="33" customFormat="1" ht="45.75" customHeight="1">
      <c r="A164" s="58"/>
      <c r="B164" s="58"/>
      <c r="C164" s="58"/>
      <c r="D164" s="74"/>
      <c r="E164" s="13" t="s">
        <v>12</v>
      </c>
      <c r="F164" s="14"/>
      <c r="G164" s="35">
        <f t="shared" ref="G164:P164" si="56">G163-G162</f>
        <v>2400000</v>
      </c>
      <c r="H164" s="35">
        <f t="shared" si="56"/>
        <v>0</v>
      </c>
      <c r="I164" s="35">
        <f t="shared" si="56"/>
        <v>0</v>
      </c>
      <c r="J164" s="35">
        <f t="shared" si="56"/>
        <v>0</v>
      </c>
      <c r="K164" s="35">
        <f t="shared" si="56"/>
        <v>0</v>
      </c>
      <c r="L164" s="35">
        <f t="shared" si="56"/>
        <v>0</v>
      </c>
      <c r="M164" s="35">
        <f t="shared" si="56"/>
        <v>0</v>
      </c>
      <c r="N164" s="35">
        <f t="shared" si="56"/>
        <v>1500000</v>
      </c>
      <c r="O164" s="35">
        <f t="shared" si="56"/>
        <v>900000</v>
      </c>
      <c r="P164" s="35">
        <f t="shared" si="56"/>
        <v>0</v>
      </c>
      <c r="Q164" s="75"/>
    </row>
    <row r="165" spans="1:17" s="33" customFormat="1" ht="45.75" customHeight="1">
      <c r="A165" s="57" t="s">
        <v>285</v>
      </c>
      <c r="B165" s="57" t="s">
        <v>286</v>
      </c>
      <c r="C165" s="76" t="s">
        <v>295</v>
      </c>
      <c r="D165" s="74" t="s">
        <v>288</v>
      </c>
      <c r="E165" s="31" t="s">
        <v>10</v>
      </c>
      <c r="F165" s="14"/>
      <c r="G165" s="15"/>
      <c r="H165" s="16"/>
      <c r="I165" s="16"/>
      <c r="J165" s="16"/>
      <c r="K165" s="16"/>
      <c r="L165" s="16"/>
      <c r="M165" s="16"/>
      <c r="N165" s="16"/>
      <c r="O165" s="16"/>
      <c r="P165" s="16"/>
      <c r="Q165" s="75" t="s">
        <v>340</v>
      </c>
    </row>
    <row r="166" spans="1:17" s="33" customFormat="1" ht="45.75" customHeight="1">
      <c r="A166" s="58"/>
      <c r="B166" s="58"/>
      <c r="C166" s="76"/>
      <c r="D166" s="74"/>
      <c r="E166" s="31" t="s">
        <v>11</v>
      </c>
      <c r="F166" s="14" t="s">
        <v>432</v>
      </c>
      <c r="G166" s="15">
        <f>SUM(H166,K166,N166,O166,P166)</f>
        <v>2200000</v>
      </c>
      <c r="H166" s="16">
        <v>0</v>
      </c>
      <c r="I166" s="16">
        <v>0</v>
      </c>
      <c r="J166" s="16">
        <f>H166-I166</f>
        <v>0</v>
      </c>
      <c r="K166" s="16">
        <v>0</v>
      </c>
      <c r="L166" s="16">
        <v>0</v>
      </c>
      <c r="M166" s="16">
        <f>K166-L166</f>
        <v>0</v>
      </c>
      <c r="N166" s="16">
        <v>1000000</v>
      </c>
      <c r="O166" s="16">
        <v>500000</v>
      </c>
      <c r="P166" s="16">
        <v>700000</v>
      </c>
      <c r="Q166" s="75"/>
    </row>
    <row r="167" spans="1:17" s="33" customFormat="1" ht="45.75" customHeight="1">
      <c r="A167" s="58"/>
      <c r="B167" s="58"/>
      <c r="C167" s="76"/>
      <c r="D167" s="74"/>
      <c r="E167" s="31" t="s">
        <v>12</v>
      </c>
      <c r="F167" s="32"/>
      <c r="G167" s="35">
        <f t="shared" ref="G167:P167" si="57">G166-G165</f>
        <v>2200000</v>
      </c>
      <c r="H167" s="35">
        <f t="shared" si="57"/>
        <v>0</v>
      </c>
      <c r="I167" s="35">
        <f t="shared" si="57"/>
        <v>0</v>
      </c>
      <c r="J167" s="35">
        <f t="shared" si="57"/>
        <v>0</v>
      </c>
      <c r="K167" s="35">
        <f t="shared" si="57"/>
        <v>0</v>
      </c>
      <c r="L167" s="35">
        <f t="shared" si="57"/>
        <v>0</v>
      </c>
      <c r="M167" s="35">
        <f t="shared" si="57"/>
        <v>0</v>
      </c>
      <c r="N167" s="35">
        <f t="shared" si="57"/>
        <v>1000000</v>
      </c>
      <c r="O167" s="35">
        <f t="shared" si="57"/>
        <v>500000</v>
      </c>
      <c r="P167" s="35">
        <f t="shared" si="57"/>
        <v>700000</v>
      </c>
      <c r="Q167" s="75"/>
    </row>
    <row r="168" spans="1:17" s="33" customFormat="1" ht="45.75" customHeight="1">
      <c r="A168" s="57" t="s">
        <v>285</v>
      </c>
      <c r="B168" s="57" t="s">
        <v>286</v>
      </c>
      <c r="C168" s="89" t="s">
        <v>296</v>
      </c>
      <c r="D168" s="74" t="s">
        <v>288</v>
      </c>
      <c r="E168" s="13" t="s">
        <v>10</v>
      </c>
      <c r="F168" s="14"/>
      <c r="G168" s="15"/>
      <c r="H168" s="16"/>
      <c r="I168" s="16"/>
      <c r="J168" s="16"/>
      <c r="K168" s="16"/>
      <c r="L168" s="16"/>
      <c r="M168" s="16"/>
      <c r="N168" s="16"/>
      <c r="O168" s="16"/>
      <c r="P168" s="16"/>
      <c r="Q168" s="75" t="s">
        <v>343</v>
      </c>
    </row>
    <row r="169" spans="1:17" s="33" customFormat="1" ht="45.75" customHeight="1">
      <c r="A169" s="58"/>
      <c r="B169" s="58"/>
      <c r="C169" s="89"/>
      <c r="D169" s="74"/>
      <c r="E169" s="13" t="s">
        <v>11</v>
      </c>
      <c r="F169" s="14" t="s">
        <v>433</v>
      </c>
      <c r="G169" s="15">
        <f>SUM(H169,K169,N169,O169,P169)</f>
        <v>2201800</v>
      </c>
      <c r="H169" s="16">
        <v>0</v>
      </c>
      <c r="I169" s="16">
        <v>0</v>
      </c>
      <c r="J169" s="16">
        <f>H169-I169</f>
        <v>0</v>
      </c>
      <c r="K169" s="16">
        <v>0</v>
      </c>
      <c r="L169" s="16">
        <v>0</v>
      </c>
      <c r="M169" s="16">
        <f>K169-L169</f>
        <v>0</v>
      </c>
      <c r="N169" s="16">
        <v>501800</v>
      </c>
      <c r="O169" s="16">
        <v>0</v>
      </c>
      <c r="P169" s="16">
        <v>1700000</v>
      </c>
      <c r="Q169" s="75"/>
    </row>
    <row r="170" spans="1:17" s="33" customFormat="1" ht="36.75" customHeight="1">
      <c r="A170" s="58"/>
      <c r="B170" s="58"/>
      <c r="C170" s="89"/>
      <c r="D170" s="74"/>
      <c r="E170" s="13" t="s">
        <v>12</v>
      </c>
      <c r="F170" s="32"/>
      <c r="G170" s="35">
        <f t="shared" ref="G170:P170" si="58">G169-G168</f>
        <v>2201800</v>
      </c>
      <c r="H170" s="35">
        <f t="shared" si="58"/>
        <v>0</v>
      </c>
      <c r="I170" s="35">
        <f t="shared" si="58"/>
        <v>0</v>
      </c>
      <c r="J170" s="35">
        <f t="shared" si="58"/>
        <v>0</v>
      </c>
      <c r="K170" s="35">
        <f t="shared" si="58"/>
        <v>0</v>
      </c>
      <c r="L170" s="35">
        <f t="shared" si="58"/>
        <v>0</v>
      </c>
      <c r="M170" s="35">
        <f t="shared" si="58"/>
        <v>0</v>
      </c>
      <c r="N170" s="35">
        <f t="shared" si="58"/>
        <v>501800</v>
      </c>
      <c r="O170" s="35">
        <f t="shared" si="58"/>
        <v>0</v>
      </c>
      <c r="P170" s="35">
        <f t="shared" si="58"/>
        <v>1700000</v>
      </c>
      <c r="Q170" s="75"/>
    </row>
    <row r="171" spans="1:17" s="33" customFormat="1" ht="45.75" customHeight="1">
      <c r="A171" s="57" t="s">
        <v>285</v>
      </c>
      <c r="B171" s="57" t="s">
        <v>286</v>
      </c>
      <c r="C171" s="89" t="s">
        <v>297</v>
      </c>
      <c r="D171" s="74" t="s">
        <v>288</v>
      </c>
      <c r="E171" s="13" t="s">
        <v>10</v>
      </c>
      <c r="F171" s="14"/>
      <c r="G171" s="15"/>
      <c r="H171" s="16"/>
      <c r="I171" s="16"/>
      <c r="J171" s="16"/>
      <c r="K171" s="16"/>
      <c r="L171" s="16"/>
      <c r="M171" s="16"/>
      <c r="N171" s="16"/>
      <c r="O171" s="16"/>
      <c r="P171" s="16"/>
      <c r="Q171" s="75" t="s">
        <v>341</v>
      </c>
    </row>
    <row r="172" spans="1:17" s="33" customFormat="1" ht="45.75" customHeight="1">
      <c r="A172" s="58"/>
      <c r="B172" s="58"/>
      <c r="C172" s="89"/>
      <c r="D172" s="74"/>
      <c r="E172" s="13" t="s">
        <v>11</v>
      </c>
      <c r="F172" s="14" t="s">
        <v>434</v>
      </c>
      <c r="G172" s="15">
        <f>SUM(H172,K172,N172,O172,P172)</f>
        <v>2600000</v>
      </c>
      <c r="H172" s="16">
        <v>0</v>
      </c>
      <c r="I172" s="16">
        <v>0</v>
      </c>
      <c r="J172" s="16">
        <f>H172-I172</f>
        <v>0</v>
      </c>
      <c r="K172" s="16">
        <v>0</v>
      </c>
      <c r="L172" s="16">
        <v>0</v>
      </c>
      <c r="M172" s="16">
        <f>K172-L172</f>
        <v>0</v>
      </c>
      <c r="N172" s="16">
        <v>2100000</v>
      </c>
      <c r="O172" s="16">
        <v>0</v>
      </c>
      <c r="P172" s="16">
        <v>500000</v>
      </c>
      <c r="Q172" s="75"/>
    </row>
    <row r="173" spans="1:17" s="33" customFormat="1" ht="36.75" customHeight="1">
      <c r="A173" s="58"/>
      <c r="B173" s="58"/>
      <c r="C173" s="89"/>
      <c r="D173" s="74"/>
      <c r="E173" s="13" t="s">
        <v>12</v>
      </c>
      <c r="F173" s="32"/>
      <c r="G173" s="35">
        <f t="shared" ref="G173:P173" si="59">G172-G171</f>
        <v>2600000</v>
      </c>
      <c r="H173" s="35">
        <f t="shared" si="59"/>
        <v>0</v>
      </c>
      <c r="I173" s="35">
        <f t="shared" si="59"/>
        <v>0</v>
      </c>
      <c r="J173" s="35">
        <f t="shared" si="59"/>
        <v>0</v>
      </c>
      <c r="K173" s="35">
        <f t="shared" si="59"/>
        <v>0</v>
      </c>
      <c r="L173" s="35">
        <f t="shared" si="59"/>
        <v>0</v>
      </c>
      <c r="M173" s="35">
        <f t="shared" si="59"/>
        <v>0</v>
      </c>
      <c r="N173" s="35">
        <f t="shared" si="59"/>
        <v>2100000</v>
      </c>
      <c r="O173" s="35">
        <f t="shared" si="59"/>
        <v>0</v>
      </c>
      <c r="P173" s="35">
        <f t="shared" si="59"/>
        <v>500000</v>
      </c>
      <c r="Q173" s="75"/>
    </row>
    <row r="174" spans="1:17" s="33" customFormat="1" ht="45.75" customHeight="1">
      <c r="A174" s="57" t="s">
        <v>285</v>
      </c>
      <c r="B174" s="57" t="s">
        <v>286</v>
      </c>
      <c r="C174" s="76" t="s">
        <v>298</v>
      </c>
      <c r="D174" s="74" t="s">
        <v>288</v>
      </c>
      <c r="E174" s="31" t="s">
        <v>10</v>
      </c>
      <c r="F174" s="14"/>
      <c r="G174" s="15"/>
      <c r="H174" s="16"/>
      <c r="I174" s="16"/>
      <c r="J174" s="16"/>
      <c r="K174" s="16"/>
      <c r="L174" s="16"/>
      <c r="M174" s="16"/>
      <c r="N174" s="16"/>
      <c r="O174" s="16"/>
      <c r="P174" s="16"/>
      <c r="Q174" s="75" t="s">
        <v>342</v>
      </c>
    </row>
    <row r="175" spans="1:17" s="33" customFormat="1" ht="45.75" customHeight="1">
      <c r="A175" s="58"/>
      <c r="B175" s="58"/>
      <c r="C175" s="76"/>
      <c r="D175" s="74"/>
      <c r="E175" s="31" t="s">
        <v>11</v>
      </c>
      <c r="F175" s="14" t="s">
        <v>435</v>
      </c>
      <c r="G175" s="15">
        <f>SUM(H175,K175,N175,O175,P175)</f>
        <v>1223150</v>
      </c>
      <c r="H175" s="16">
        <v>0</v>
      </c>
      <c r="I175" s="16">
        <v>0</v>
      </c>
      <c r="J175" s="16">
        <f>H175-I175</f>
        <v>0</v>
      </c>
      <c r="K175" s="16">
        <v>0</v>
      </c>
      <c r="L175" s="16">
        <v>0</v>
      </c>
      <c r="M175" s="16">
        <f>K175-L175</f>
        <v>0</v>
      </c>
      <c r="N175" s="16">
        <v>63150</v>
      </c>
      <c r="O175" s="16">
        <v>0</v>
      </c>
      <c r="P175" s="16">
        <v>1160000</v>
      </c>
      <c r="Q175" s="75"/>
    </row>
    <row r="176" spans="1:17" s="33" customFormat="1" ht="36.75" customHeight="1">
      <c r="A176" s="58"/>
      <c r="B176" s="58"/>
      <c r="C176" s="76"/>
      <c r="D176" s="74"/>
      <c r="E176" s="31" t="s">
        <v>12</v>
      </c>
      <c r="F176" s="32"/>
      <c r="G176" s="35">
        <f t="shared" ref="G176:P176" si="60">G175-G174</f>
        <v>1223150</v>
      </c>
      <c r="H176" s="35">
        <f t="shared" si="60"/>
        <v>0</v>
      </c>
      <c r="I176" s="35">
        <f t="shared" si="60"/>
        <v>0</v>
      </c>
      <c r="J176" s="35">
        <f t="shared" si="60"/>
        <v>0</v>
      </c>
      <c r="K176" s="35">
        <f t="shared" si="60"/>
        <v>0</v>
      </c>
      <c r="L176" s="35">
        <f t="shared" si="60"/>
        <v>0</v>
      </c>
      <c r="M176" s="35">
        <f t="shared" si="60"/>
        <v>0</v>
      </c>
      <c r="N176" s="35">
        <f t="shared" si="60"/>
        <v>63150</v>
      </c>
      <c r="O176" s="35">
        <f t="shared" si="60"/>
        <v>0</v>
      </c>
      <c r="P176" s="35">
        <f t="shared" si="60"/>
        <v>1160000</v>
      </c>
      <c r="Q176" s="75"/>
    </row>
    <row r="177" spans="1:255" s="33" customFormat="1" ht="46.5" customHeight="1">
      <c r="A177" s="57" t="s">
        <v>285</v>
      </c>
      <c r="B177" s="57" t="s">
        <v>286</v>
      </c>
      <c r="C177" s="76" t="s">
        <v>299</v>
      </c>
      <c r="D177" s="74" t="s">
        <v>288</v>
      </c>
      <c r="E177" s="31" t="s">
        <v>10</v>
      </c>
      <c r="F177" s="14"/>
      <c r="G177" s="15"/>
      <c r="H177" s="16"/>
      <c r="I177" s="16"/>
      <c r="J177" s="16"/>
      <c r="K177" s="16"/>
      <c r="L177" s="16"/>
      <c r="M177" s="16"/>
      <c r="N177" s="16"/>
      <c r="O177" s="16"/>
      <c r="P177" s="16"/>
      <c r="Q177" s="75" t="s">
        <v>342</v>
      </c>
    </row>
    <row r="178" spans="1:255" s="33" customFormat="1" ht="46.5" customHeight="1">
      <c r="A178" s="58"/>
      <c r="B178" s="58"/>
      <c r="C178" s="76"/>
      <c r="D178" s="74"/>
      <c r="E178" s="31" t="s">
        <v>11</v>
      </c>
      <c r="F178" s="14" t="s">
        <v>436</v>
      </c>
      <c r="G178" s="15">
        <f>SUM(H178,K178,N178,O178,P178)</f>
        <v>2201800</v>
      </c>
      <c r="H178" s="16">
        <v>0</v>
      </c>
      <c r="I178" s="16">
        <v>0</v>
      </c>
      <c r="J178" s="16">
        <f>H178-I178</f>
        <v>0</v>
      </c>
      <c r="K178" s="16">
        <v>0</v>
      </c>
      <c r="L178" s="16">
        <v>0</v>
      </c>
      <c r="M178" s="16">
        <f>K178-L178</f>
        <v>0</v>
      </c>
      <c r="N178" s="16">
        <v>501800</v>
      </c>
      <c r="O178" s="16">
        <v>0</v>
      </c>
      <c r="P178" s="16">
        <v>1700000</v>
      </c>
      <c r="Q178" s="75"/>
    </row>
    <row r="179" spans="1:255" s="33" customFormat="1" ht="46.5" customHeight="1">
      <c r="A179" s="58"/>
      <c r="B179" s="58"/>
      <c r="C179" s="76"/>
      <c r="D179" s="74"/>
      <c r="E179" s="31" t="s">
        <v>12</v>
      </c>
      <c r="F179" s="32"/>
      <c r="G179" s="35">
        <f t="shared" ref="G179:P179" si="61">G178-G177</f>
        <v>2201800</v>
      </c>
      <c r="H179" s="35">
        <f t="shared" si="61"/>
        <v>0</v>
      </c>
      <c r="I179" s="35">
        <f t="shared" si="61"/>
        <v>0</v>
      </c>
      <c r="J179" s="35">
        <f t="shared" si="61"/>
        <v>0</v>
      </c>
      <c r="K179" s="35">
        <f t="shared" si="61"/>
        <v>0</v>
      </c>
      <c r="L179" s="35">
        <f t="shared" si="61"/>
        <v>0</v>
      </c>
      <c r="M179" s="35">
        <f t="shared" si="61"/>
        <v>0</v>
      </c>
      <c r="N179" s="35">
        <f t="shared" si="61"/>
        <v>501800</v>
      </c>
      <c r="O179" s="35">
        <f t="shared" si="61"/>
        <v>0</v>
      </c>
      <c r="P179" s="35">
        <f t="shared" si="61"/>
        <v>1700000</v>
      </c>
      <c r="Q179" s="75"/>
    </row>
    <row r="180" spans="1:255" s="33" customFormat="1" ht="46.5" customHeight="1">
      <c r="A180" s="57" t="s">
        <v>285</v>
      </c>
      <c r="B180" s="57" t="s">
        <v>286</v>
      </c>
      <c r="C180" s="89" t="s">
        <v>300</v>
      </c>
      <c r="D180" s="74" t="s">
        <v>288</v>
      </c>
      <c r="E180" s="13" t="s">
        <v>10</v>
      </c>
      <c r="F180" s="14"/>
      <c r="G180" s="15"/>
      <c r="H180" s="16"/>
      <c r="I180" s="16"/>
      <c r="J180" s="16"/>
      <c r="K180" s="16"/>
      <c r="L180" s="16"/>
      <c r="M180" s="16"/>
      <c r="N180" s="16"/>
      <c r="O180" s="16"/>
      <c r="P180" s="16"/>
      <c r="Q180" s="75" t="s">
        <v>342</v>
      </c>
    </row>
    <row r="181" spans="1:255" s="33" customFormat="1" ht="46.5" customHeight="1">
      <c r="A181" s="58"/>
      <c r="B181" s="58"/>
      <c r="C181" s="89"/>
      <c r="D181" s="74"/>
      <c r="E181" s="13" t="s">
        <v>11</v>
      </c>
      <c r="F181" s="14" t="s">
        <v>437</v>
      </c>
      <c r="G181" s="15">
        <f>SUM(H181,K181,N181,O181,P181)</f>
        <v>3301260</v>
      </c>
      <c r="H181" s="16">
        <v>0</v>
      </c>
      <c r="I181" s="16">
        <v>0</v>
      </c>
      <c r="J181" s="16">
        <f>H181-I181</f>
        <v>0</v>
      </c>
      <c r="K181" s="16">
        <v>0</v>
      </c>
      <c r="L181" s="16">
        <v>0</v>
      </c>
      <c r="M181" s="16">
        <f>K181-L181</f>
        <v>0</v>
      </c>
      <c r="N181" s="16">
        <v>201260</v>
      </c>
      <c r="O181" s="16">
        <v>0</v>
      </c>
      <c r="P181" s="16">
        <v>3100000</v>
      </c>
      <c r="Q181" s="75"/>
    </row>
    <row r="182" spans="1:255" s="33" customFormat="1" ht="46.5" customHeight="1">
      <c r="A182" s="58"/>
      <c r="B182" s="58"/>
      <c r="C182" s="89"/>
      <c r="D182" s="74"/>
      <c r="E182" s="13" t="s">
        <v>12</v>
      </c>
      <c r="F182" s="32"/>
      <c r="G182" s="35">
        <f t="shared" ref="G182:P182" si="62">G181-G180</f>
        <v>3301260</v>
      </c>
      <c r="H182" s="35">
        <f t="shared" si="62"/>
        <v>0</v>
      </c>
      <c r="I182" s="35">
        <f t="shared" si="62"/>
        <v>0</v>
      </c>
      <c r="J182" s="35">
        <f t="shared" si="62"/>
        <v>0</v>
      </c>
      <c r="K182" s="35">
        <f t="shared" si="62"/>
        <v>0</v>
      </c>
      <c r="L182" s="35">
        <f t="shared" si="62"/>
        <v>0</v>
      </c>
      <c r="M182" s="35">
        <f t="shared" si="62"/>
        <v>0</v>
      </c>
      <c r="N182" s="35">
        <f t="shared" si="62"/>
        <v>201260</v>
      </c>
      <c r="O182" s="35">
        <f t="shared" si="62"/>
        <v>0</v>
      </c>
      <c r="P182" s="35">
        <f t="shared" si="62"/>
        <v>3100000</v>
      </c>
      <c r="Q182" s="75"/>
    </row>
    <row r="183" spans="1:255" s="33" customFormat="1" ht="46.5" customHeight="1">
      <c r="A183" s="57" t="s">
        <v>285</v>
      </c>
      <c r="B183" s="57" t="s">
        <v>286</v>
      </c>
      <c r="C183" s="89" t="s">
        <v>301</v>
      </c>
      <c r="D183" s="74" t="s">
        <v>288</v>
      </c>
      <c r="E183" s="13" t="s">
        <v>10</v>
      </c>
      <c r="F183" s="14"/>
      <c r="G183" s="15"/>
      <c r="H183" s="16"/>
      <c r="I183" s="16"/>
      <c r="J183" s="16"/>
      <c r="K183" s="16"/>
      <c r="L183" s="16"/>
      <c r="M183" s="16"/>
      <c r="N183" s="16"/>
      <c r="O183" s="16"/>
      <c r="P183" s="16"/>
      <c r="Q183" s="75" t="s">
        <v>341</v>
      </c>
    </row>
    <row r="184" spans="1:255" s="33" customFormat="1" ht="46.5" customHeight="1">
      <c r="A184" s="58"/>
      <c r="B184" s="58"/>
      <c r="C184" s="89"/>
      <c r="D184" s="74"/>
      <c r="E184" s="13" t="s">
        <v>11</v>
      </c>
      <c r="F184" s="14" t="s">
        <v>438</v>
      </c>
      <c r="G184" s="15">
        <f>SUM(H184,K184,N184,O184,P184)</f>
        <v>1300000</v>
      </c>
      <c r="H184" s="16">
        <v>0</v>
      </c>
      <c r="I184" s="16">
        <v>0</v>
      </c>
      <c r="J184" s="16">
        <f>H184-I184</f>
        <v>0</v>
      </c>
      <c r="K184" s="16">
        <v>0</v>
      </c>
      <c r="L184" s="16">
        <v>0</v>
      </c>
      <c r="M184" s="16">
        <f>K184-L184</f>
        <v>0</v>
      </c>
      <c r="N184" s="16">
        <v>1300000</v>
      </c>
      <c r="O184" s="16">
        <v>0</v>
      </c>
      <c r="P184" s="16">
        <v>0</v>
      </c>
      <c r="Q184" s="75"/>
    </row>
    <row r="185" spans="1:255" s="33" customFormat="1" ht="46.5" customHeight="1">
      <c r="A185" s="58"/>
      <c r="B185" s="58"/>
      <c r="C185" s="89"/>
      <c r="D185" s="74"/>
      <c r="E185" s="13" t="s">
        <v>12</v>
      </c>
      <c r="F185" s="32"/>
      <c r="G185" s="35">
        <f t="shared" ref="G185:P185" si="63">G184-G183</f>
        <v>1300000</v>
      </c>
      <c r="H185" s="35">
        <f t="shared" si="63"/>
        <v>0</v>
      </c>
      <c r="I185" s="35">
        <f t="shared" si="63"/>
        <v>0</v>
      </c>
      <c r="J185" s="35">
        <f t="shared" si="63"/>
        <v>0</v>
      </c>
      <c r="K185" s="35">
        <f t="shared" si="63"/>
        <v>0</v>
      </c>
      <c r="L185" s="35">
        <f t="shared" si="63"/>
        <v>0</v>
      </c>
      <c r="M185" s="35">
        <f t="shared" si="63"/>
        <v>0</v>
      </c>
      <c r="N185" s="35">
        <f t="shared" si="63"/>
        <v>1300000</v>
      </c>
      <c r="O185" s="35">
        <f t="shared" si="63"/>
        <v>0</v>
      </c>
      <c r="P185" s="35">
        <f t="shared" si="63"/>
        <v>0</v>
      </c>
      <c r="Q185" s="75"/>
    </row>
    <row r="186" spans="1:255" s="33" customFormat="1" ht="46.5" customHeight="1">
      <c r="A186" s="57" t="s">
        <v>285</v>
      </c>
      <c r="B186" s="57" t="s">
        <v>286</v>
      </c>
      <c r="C186" s="76" t="s">
        <v>302</v>
      </c>
      <c r="D186" s="74" t="s">
        <v>288</v>
      </c>
      <c r="E186" s="31" t="s">
        <v>10</v>
      </c>
      <c r="F186" s="14"/>
      <c r="G186" s="15"/>
      <c r="H186" s="16"/>
      <c r="I186" s="16"/>
      <c r="J186" s="16"/>
      <c r="K186" s="16"/>
      <c r="L186" s="16"/>
      <c r="M186" s="16"/>
      <c r="N186" s="16"/>
      <c r="O186" s="16"/>
      <c r="P186" s="16"/>
      <c r="Q186" s="75" t="s">
        <v>340</v>
      </c>
    </row>
    <row r="187" spans="1:255" s="33" customFormat="1" ht="46.5" customHeight="1">
      <c r="A187" s="58"/>
      <c r="B187" s="58"/>
      <c r="C187" s="76"/>
      <c r="D187" s="74"/>
      <c r="E187" s="31" t="s">
        <v>11</v>
      </c>
      <c r="F187" s="14" t="s">
        <v>439</v>
      </c>
      <c r="G187" s="15">
        <f>SUM(H187,K187,N187,O187,P187)</f>
        <v>1100000</v>
      </c>
      <c r="H187" s="16">
        <v>0</v>
      </c>
      <c r="I187" s="16">
        <v>0</v>
      </c>
      <c r="J187" s="16">
        <f>H187-I187</f>
        <v>0</v>
      </c>
      <c r="K187" s="16">
        <v>0</v>
      </c>
      <c r="L187" s="16">
        <v>0</v>
      </c>
      <c r="M187" s="16">
        <f>K187-L187</f>
        <v>0</v>
      </c>
      <c r="N187" s="16">
        <v>1100000</v>
      </c>
      <c r="O187" s="16">
        <v>0</v>
      </c>
      <c r="P187" s="16">
        <v>0</v>
      </c>
      <c r="Q187" s="75"/>
    </row>
    <row r="188" spans="1:255" s="33" customFormat="1" ht="46.5" customHeight="1">
      <c r="A188" s="58"/>
      <c r="B188" s="58"/>
      <c r="C188" s="76"/>
      <c r="D188" s="74"/>
      <c r="E188" s="31" t="s">
        <v>12</v>
      </c>
      <c r="F188" s="32"/>
      <c r="G188" s="35">
        <f t="shared" ref="G188:P188" si="64">G187-G186</f>
        <v>1100000</v>
      </c>
      <c r="H188" s="35">
        <f t="shared" si="64"/>
        <v>0</v>
      </c>
      <c r="I188" s="35">
        <f t="shared" si="64"/>
        <v>0</v>
      </c>
      <c r="J188" s="35">
        <f t="shared" si="64"/>
        <v>0</v>
      </c>
      <c r="K188" s="35">
        <f t="shared" si="64"/>
        <v>0</v>
      </c>
      <c r="L188" s="35">
        <f t="shared" si="64"/>
        <v>0</v>
      </c>
      <c r="M188" s="35">
        <f t="shared" si="64"/>
        <v>0</v>
      </c>
      <c r="N188" s="35">
        <f t="shared" si="64"/>
        <v>1100000</v>
      </c>
      <c r="O188" s="35">
        <f t="shared" si="64"/>
        <v>0</v>
      </c>
      <c r="P188" s="35">
        <f t="shared" si="64"/>
        <v>0</v>
      </c>
      <c r="Q188" s="75"/>
    </row>
    <row r="189" spans="1:255" s="11" customFormat="1" ht="46.5" customHeight="1">
      <c r="A189" s="57" t="s">
        <v>112</v>
      </c>
      <c r="B189" s="57" t="s">
        <v>113</v>
      </c>
      <c r="C189" s="57" t="s">
        <v>114</v>
      </c>
      <c r="D189" s="55" t="s">
        <v>115</v>
      </c>
      <c r="E189" s="17" t="s">
        <v>10</v>
      </c>
      <c r="F189" s="14" t="s">
        <v>372</v>
      </c>
      <c r="G189" s="15">
        <f>SUM(H189,K189,N189,O189,P189)</f>
        <v>10600000</v>
      </c>
      <c r="H189" s="16">
        <v>531000</v>
      </c>
      <c r="I189" s="16">
        <v>342682</v>
      </c>
      <c r="J189" s="16">
        <f>H189-I189</f>
        <v>188318</v>
      </c>
      <c r="K189" s="16">
        <v>2500000</v>
      </c>
      <c r="L189" s="16">
        <v>1809961</v>
      </c>
      <c r="M189" s="16">
        <f>K189-L189</f>
        <v>690039</v>
      </c>
      <c r="N189" s="16">
        <v>7569000</v>
      </c>
      <c r="O189" s="16">
        <v>0</v>
      </c>
      <c r="P189" s="16">
        <v>0</v>
      </c>
      <c r="Q189" s="56" t="s">
        <v>373</v>
      </c>
    </row>
    <row r="190" spans="1:255" s="11" customFormat="1" ht="46.5" customHeight="1">
      <c r="A190" s="57"/>
      <c r="B190" s="57"/>
      <c r="C190" s="58"/>
      <c r="D190" s="55"/>
      <c r="E190" s="17" t="s">
        <v>11</v>
      </c>
      <c r="F190" s="14" t="s">
        <v>371</v>
      </c>
      <c r="G190" s="15">
        <f>SUM(H190,K190,N190,O190,P190)</f>
        <v>10600000</v>
      </c>
      <c r="H190" s="16">
        <v>531000</v>
      </c>
      <c r="I190" s="16">
        <v>342682</v>
      </c>
      <c r="J190" s="16">
        <f>H190-I190</f>
        <v>188318</v>
      </c>
      <c r="K190" s="16">
        <v>2500000</v>
      </c>
      <c r="L190" s="16">
        <v>1809961</v>
      </c>
      <c r="M190" s="16">
        <f>K190-L190</f>
        <v>690039</v>
      </c>
      <c r="N190" s="16">
        <v>7569000</v>
      </c>
      <c r="O190" s="16">
        <v>0</v>
      </c>
      <c r="P190" s="16">
        <v>0</v>
      </c>
      <c r="Q190" s="56"/>
    </row>
    <row r="191" spans="1:255" s="11" customFormat="1" ht="46.5" customHeight="1">
      <c r="A191" s="57"/>
      <c r="B191" s="57"/>
      <c r="C191" s="58"/>
      <c r="D191" s="55"/>
      <c r="E191" s="17" t="s">
        <v>12</v>
      </c>
      <c r="F191" s="14"/>
      <c r="G191" s="16">
        <f>G190-G189</f>
        <v>0</v>
      </c>
      <c r="H191" s="16">
        <f t="shared" ref="H191:P191" si="65">H190-H189</f>
        <v>0</v>
      </c>
      <c r="I191" s="16">
        <f t="shared" si="65"/>
        <v>0</v>
      </c>
      <c r="J191" s="16">
        <f t="shared" si="65"/>
        <v>0</v>
      </c>
      <c r="K191" s="16">
        <f t="shared" si="65"/>
        <v>0</v>
      </c>
      <c r="L191" s="16">
        <f t="shared" si="65"/>
        <v>0</v>
      </c>
      <c r="M191" s="16">
        <f t="shared" si="65"/>
        <v>0</v>
      </c>
      <c r="N191" s="16">
        <f t="shared" si="65"/>
        <v>0</v>
      </c>
      <c r="O191" s="16">
        <f t="shared" si="65"/>
        <v>0</v>
      </c>
      <c r="P191" s="16">
        <f t="shared" si="65"/>
        <v>0</v>
      </c>
      <c r="Q191" s="56"/>
    </row>
    <row r="192" spans="1:255" s="11" customFormat="1" ht="44.25" customHeight="1">
      <c r="A192" s="57" t="s">
        <v>112</v>
      </c>
      <c r="B192" s="57" t="s">
        <v>113</v>
      </c>
      <c r="C192" s="57" t="s">
        <v>116</v>
      </c>
      <c r="D192" s="55" t="s">
        <v>115</v>
      </c>
      <c r="E192" s="17" t="s">
        <v>10</v>
      </c>
      <c r="F192" s="14" t="s">
        <v>247</v>
      </c>
      <c r="G192" s="15">
        <f>SUM(H192,K192,N192,O192,P192)</f>
        <v>1120000</v>
      </c>
      <c r="H192" s="19">
        <v>0</v>
      </c>
      <c r="I192" s="19">
        <v>0</v>
      </c>
      <c r="J192" s="16">
        <f>H192-I192</f>
        <v>0</v>
      </c>
      <c r="K192" s="19">
        <v>0</v>
      </c>
      <c r="L192" s="19">
        <v>0</v>
      </c>
      <c r="M192" s="16">
        <f>K192-L192</f>
        <v>0</v>
      </c>
      <c r="N192" s="19">
        <v>792000</v>
      </c>
      <c r="O192" s="19">
        <v>328000</v>
      </c>
      <c r="P192" s="19">
        <v>0</v>
      </c>
      <c r="Q192" s="77" t="s">
        <v>374</v>
      </c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</row>
    <row r="193" spans="1:255" s="11" customFormat="1" ht="44.25" customHeight="1">
      <c r="A193" s="57"/>
      <c r="B193" s="57"/>
      <c r="C193" s="58"/>
      <c r="D193" s="55"/>
      <c r="E193" s="17" t="s">
        <v>11</v>
      </c>
      <c r="F193" s="14" t="s">
        <v>247</v>
      </c>
      <c r="G193" s="15">
        <f>SUM(H193,K193,N193,O193,P193)</f>
        <v>1120000</v>
      </c>
      <c r="H193" s="19">
        <v>0</v>
      </c>
      <c r="I193" s="19">
        <v>0</v>
      </c>
      <c r="J193" s="16">
        <f>H193-I193</f>
        <v>0</v>
      </c>
      <c r="K193" s="19">
        <v>0</v>
      </c>
      <c r="L193" s="19">
        <v>0</v>
      </c>
      <c r="M193" s="16">
        <f>K193-L193</f>
        <v>0</v>
      </c>
      <c r="N193" s="19">
        <v>792000</v>
      </c>
      <c r="O193" s="19">
        <v>328000</v>
      </c>
      <c r="P193" s="19">
        <v>0</v>
      </c>
      <c r="Q193" s="78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</row>
    <row r="194" spans="1:255" s="11" customFormat="1" ht="44.25" customHeight="1">
      <c r="A194" s="57"/>
      <c r="B194" s="57"/>
      <c r="C194" s="58"/>
      <c r="D194" s="55"/>
      <c r="E194" s="17" t="s">
        <v>12</v>
      </c>
      <c r="F194" s="14"/>
      <c r="G194" s="16">
        <f>G193-G192</f>
        <v>0</v>
      </c>
      <c r="H194" s="16">
        <f t="shared" ref="H194:P194" si="66">H193-H192</f>
        <v>0</v>
      </c>
      <c r="I194" s="16">
        <f t="shared" si="66"/>
        <v>0</v>
      </c>
      <c r="J194" s="16">
        <f t="shared" si="66"/>
        <v>0</v>
      </c>
      <c r="K194" s="16">
        <f t="shared" si="66"/>
        <v>0</v>
      </c>
      <c r="L194" s="16">
        <f t="shared" si="66"/>
        <v>0</v>
      </c>
      <c r="M194" s="16">
        <f t="shared" si="66"/>
        <v>0</v>
      </c>
      <c r="N194" s="16">
        <f t="shared" si="66"/>
        <v>0</v>
      </c>
      <c r="O194" s="16">
        <f t="shared" si="66"/>
        <v>0</v>
      </c>
      <c r="P194" s="16">
        <f t="shared" si="66"/>
        <v>0</v>
      </c>
      <c r="Q194" s="7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</row>
    <row r="195" spans="1:255" s="11" customFormat="1" ht="45.75" customHeight="1">
      <c r="A195" s="57" t="s">
        <v>112</v>
      </c>
      <c r="B195" s="57" t="s">
        <v>113</v>
      </c>
      <c r="C195" s="57" t="s">
        <v>117</v>
      </c>
      <c r="D195" s="55" t="s">
        <v>115</v>
      </c>
      <c r="E195" s="17" t="s">
        <v>10</v>
      </c>
      <c r="F195" s="14" t="s">
        <v>248</v>
      </c>
      <c r="G195" s="15">
        <f>SUM(H195,K195,N195,O195,P195)</f>
        <v>2500000</v>
      </c>
      <c r="H195" s="19">
        <v>0</v>
      </c>
      <c r="I195" s="19">
        <v>0</v>
      </c>
      <c r="J195" s="16">
        <f>H195-I195</f>
        <v>0</v>
      </c>
      <c r="K195" s="19">
        <v>0</v>
      </c>
      <c r="L195" s="19">
        <v>0</v>
      </c>
      <c r="M195" s="16">
        <f>K195-L195</f>
        <v>0</v>
      </c>
      <c r="N195" s="19">
        <v>510000</v>
      </c>
      <c r="O195" s="19">
        <v>1990000</v>
      </c>
      <c r="P195" s="19">
        <v>0</v>
      </c>
      <c r="Q195" s="77" t="s">
        <v>374</v>
      </c>
    </row>
    <row r="196" spans="1:255" s="11" customFormat="1" ht="45.75" customHeight="1">
      <c r="A196" s="57"/>
      <c r="B196" s="57"/>
      <c r="C196" s="57"/>
      <c r="D196" s="55"/>
      <c r="E196" s="17" t="s">
        <v>11</v>
      </c>
      <c r="F196" s="14" t="s">
        <v>380</v>
      </c>
      <c r="G196" s="15">
        <f>SUM(H196,K196,N196,O196,P196)</f>
        <v>2500000</v>
      </c>
      <c r="H196" s="19">
        <v>0</v>
      </c>
      <c r="I196" s="19">
        <v>0</v>
      </c>
      <c r="J196" s="16">
        <f>H196-I196</f>
        <v>0</v>
      </c>
      <c r="K196" s="19">
        <v>0</v>
      </c>
      <c r="L196" s="19">
        <v>0</v>
      </c>
      <c r="M196" s="16">
        <f>K196-L196</f>
        <v>0</v>
      </c>
      <c r="N196" s="19">
        <v>510000</v>
      </c>
      <c r="O196" s="19">
        <v>1050000</v>
      </c>
      <c r="P196" s="19">
        <v>940000</v>
      </c>
      <c r="Q196" s="78"/>
    </row>
    <row r="197" spans="1:255" s="11" customFormat="1" ht="45.75" customHeight="1">
      <c r="A197" s="57"/>
      <c r="B197" s="57"/>
      <c r="C197" s="57"/>
      <c r="D197" s="55"/>
      <c r="E197" s="17" t="s">
        <v>12</v>
      </c>
      <c r="F197" s="14"/>
      <c r="G197" s="16">
        <f>G196-G195</f>
        <v>0</v>
      </c>
      <c r="H197" s="16">
        <f t="shared" ref="H197:P197" si="67">H196-H195</f>
        <v>0</v>
      </c>
      <c r="I197" s="16">
        <f t="shared" si="67"/>
        <v>0</v>
      </c>
      <c r="J197" s="16">
        <f t="shared" si="67"/>
        <v>0</v>
      </c>
      <c r="K197" s="16">
        <f t="shared" si="67"/>
        <v>0</v>
      </c>
      <c r="L197" s="16">
        <f t="shared" si="67"/>
        <v>0</v>
      </c>
      <c r="M197" s="16">
        <f t="shared" si="67"/>
        <v>0</v>
      </c>
      <c r="N197" s="16">
        <f t="shared" si="67"/>
        <v>0</v>
      </c>
      <c r="O197" s="16">
        <f t="shared" si="67"/>
        <v>-940000</v>
      </c>
      <c r="P197" s="16">
        <f t="shared" si="67"/>
        <v>940000</v>
      </c>
      <c r="Q197" s="79"/>
    </row>
    <row r="198" spans="1:255" s="11" customFormat="1" ht="45.75" customHeight="1">
      <c r="A198" s="57" t="s">
        <v>112</v>
      </c>
      <c r="B198" s="57" t="s">
        <v>118</v>
      </c>
      <c r="C198" s="57" t="s">
        <v>119</v>
      </c>
      <c r="D198" s="55" t="s">
        <v>115</v>
      </c>
      <c r="E198" s="17" t="s">
        <v>10</v>
      </c>
      <c r="F198" s="14" t="s">
        <v>440</v>
      </c>
      <c r="G198" s="15">
        <f>SUM(H198,K198,N198,O198,P198)</f>
        <v>29537000</v>
      </c>
      <c r="H198" s="16">
        <v>4551823</v>
      </c>
      <c r="I198" s="16">
        <v>4551823</v>
      </c>
      <c r="J198" s="16">
        <f>H198-I198</f>
        <v>0</v>
      </c>
      <c r="K198" s="16">
        <v>2834000</v>
      </c>
      <c r="L198" s="16">
        <v>2834000</v>
      </c>
      <c r="M198" s="16">
        <f>K198-L198</f>
        <v>0</v>
      </c>
      <c r="N198" s="16">
        <v>4000000</v>
      </c>
      <c r="O198" s="16">
        <v>7500000</v>
      </c>
      <c r="P198" s="16">
        <v>10651177</v>
      </c>
      <c r="Q198" s="75" t="s">
        <v>375</v>
      </c>
    </row>
    <row r="199" spans="1:255" s="11" customFormat="1" ht="45.75" customHeight="1">
      <c r="A199" s="57"/>
      <c r="B199" s="57"/>
      <c r="C199" s="58"/>
      <c r="D199" s="55"/>
      <c r="E199" s="17" t="s">
        <v>11</v>
      </c>
      <c r="F199" s="14" t="s">
        <v>440</v>
      </c>
      <c r="G199" s="15">
        <f>SUM(H199,K199,N199,O199,P199)</f>
        <v>29537000</v>
      </c>
      <c r="H199" s="16">
        <v>4551823</v>
      </c>
      <c r="I199" s="16">
        <v>4551823</v>
      </c>
      <c r="J199" s="16">
        <f>H199-I199</f>
        <v>0</v>
      </c>
      <c r="K199" s="16">
        <v>2834000</v>
      </c>
      <c r="L199" s="16">
        <v>2834000</v>
      </c>
      <c r="M199" s="16">
        <f>K199-L199</f>
        <v>0</v>
      </c>
      <c r="N199" s="16">
        <v>4000000</v>
      </c>
      <c r="O199" s="16">
        <v>7500000</v>
      </c>
      <c r="P199" s="16">
        <v>10651177</v>
      </c>
      <c r="Q199" s="75"/>
    </row>
    <row r="200" spans="1:255" s="11" customFormat="1" ht="45.75" customHeight="1">
      <c r="A200" s="57"/>
      <c r="B200" s="57"/>
      <c r="C200" s="58"/>
      <c r="D200" s="55"/>
      <c r="E200" s="17" t="s">
        <v>12</v>
      </c>
      <c r="F200" s="14"/>
      <c r="G200" s="16">
        <f>G199-G198</f>
        <v>0</v>
      </c>
      <c r="H200" s="16">
        <f t="shared" ref="H200:P200" si="68">H199-H198</f>
        <v>0</v>
      </c>
      <c r="I200" s="16">
        <f t="shared" si="68"/>
        <v>0</v>
      </c>
      <c r="J200" s="16">
        <f t="shared" si="68"/>
        <v>0</v>
      </c>
      <c r="K200" s="16">
        <f t="shared" si="68"/>
        <v>0</v>
      </c>
      <c r="L200" s="16">
        <f t="shared" si="68"/>
        <v>0</v>
      </c>
      <c r="M200" s="16">
        <f t="shared" si="68"/>
        <v>0</v>
      </c>
      <c r="N200" s="16">
        <f t="shared" si="68"/>
        <v>0</v>
      </c>
      <c r="O200" s="16">
        <f t="shared" si="68"/>
        <v>0</v>
      </c>
      <c r="P200" s="16">
        <f t="shared" si="68"/>
        <v>0</v>
      </c>
      <c r="Q200" s="75"/>
    </row>
    <row r="201" spans="1:255" s="11" customFormat="1" ht="45.75" customHeight="1">
      <c r="A201" s="57" t="s">
        <v>112</v>
      </c>
      <c r="B201" s="57" t="s">
        <v>118</v>
      </c>
      <c r="C201" s="57" t="s">
        <v>120</v>
      </c>
      <c r="D201" s="55" t="s">
        <v>115</v>
      </c>
      <c r="E201" s="17" t="s">
        <v>10</v>
      </c>
      <c r="F201" s="14" t="s">
        <v>249</v>
      </c>
      <c r="G201" s="15">
        <f>SUM(H201,K201,N201,O201,P201)</f>
        <v>8000000</v>
      </c>
      <c r="H201" s="16">
        <v>1926436</v>
      </c>
      <c r="I201" s="16">
        <v>281601</v>
      </c>
      <c r="J201" s="16">
        <f>H201-I201</f>
        <v>1644835</v>
      </c>
      <c r="K201" s="16">
        <v>1073000</v>
      </c>
      <c r="L201" s="16">
        <v>7460</v>
      </c>
      <c r="M201" s="16">
        <f>K201-L201</f>
        <v>1065540</v>
      </c>
      <c r="N201" s="16">
        <v>3835000</v>
      </c>
      <c r="O201" s="16">
        <v>1165564</v>
      </c>
      <c r="P201" s="16">
        <v>0</v>
      </c>
      <c r="Q201" s="75" t="s">
        <v>377</v>
      </c>
    </row>
    <row r="202" spans="1:255" s="11" customFormat="1" ht="45.75" customHeight="1">
      <c r="A202" s="57"/>
      <c r="B202" s="57"/>
      <c r="C202" s="57"/>
      <c r="D202" s="55"/>
      <c r="E202" s="17" t="s">
        <v>11</v>
      </c>
      <c r="F202" s="14" t="s">
        <v>376</v>
      </c>
      <c r="G202" s="15">
        <f>SUM(H202,K202,N202,O202,P202)</f>
        <v>8000000</v>
      </c>
      <c r="H202" s="16">
        <v>1926436</v>
      </c>
      <c r="I202" s="16">
        <v>281601</v>
      </c>
      <c r="J202" s="16">
        <f>H202-I202</f>
        <v>1644835</v>
      </c>
      <c r="K202" s="16">
        <v>1073000</v>
      </c>
      <c r="L202" s="16">
        <v>1041390</v>
      </c>
      <c r="M202" s="16">
        <f>K202-L202</f>
        <v>31610</v>
      </c>
      <c r="N202" s="16">
        <v>3835000</v>
      </c>
      <c r="O202" s="16">
        <v>1165564</v>
      </c>
      <c r="P202" s="16">
        <v>0</v>
      </c>
      <c r="Q202" s="75"/>
    </row>
    <row r="203" spans="1:255" s="11" customFormat="1" ht="45.75" customHeight="1">
      <c r="A203" s="57"/>
      <c r="B203" s="57"/>
      <c r="C203" s="57"/>
      <c r="D203" s="55"/>
      <c r="E203" s="17" t="s">
        <v>12</v>
      </c>
      <c r="F203" s="14"/>
      <c r="G203" s="16">
        <f>G202-G201</f>
        <v>0</v>
      </c>
      <c r="H203" s="16">
        <f t="shared" ref="H203:P203" si="69">H202-H201</f>
        <v>0</v>
      </c>
      <c r="I203" s="16">
        <f t="shared" si="69"/>
        <v>0</v>
      </c>
      <c r="J203" s="16">
        <f t="shared" si="69"/>
        <v>0</v>
      </c>
      <c r="K203" s="16">
        <f t="shared" si="69"/>
        <v>0</v>
      </c>
      <c r="L203" s="16">
        <f t="shared" si="69"/>
        <v>1033930</v>
      </c>
      <c r="M203" s="16">
        <f t="shared" si="69"/>
        <v>-1033930</v>
      </c>
      <c r="N203" s="16">
        <f t="shared" si="69"/>
        <v>0</v>
      </c>
      <c r="O203" s="16">
        <f t="shared" si="69"/>
        <v>0</v>
      </c>
      <c r="P203" s="16">
        <f t="shared" si="69"/>
        <v>0</v>
      </c>
      <c r="Q203" s="75"/>
    </row>
    <row r="204" spans="1:255" s="11" customFormat="1" ht="45.75" customHeight="1">
      <c r="A204" s="57" t="s">
        <v>112</v>
      </c>
      <c r="B204" s="57" t="s">
        <v>121</v>
      </c>
      <c r="C204" s="57" t="s">
        <v>122</v>
      </c>
      <c r="D204" s="55" t="s">
        <v>115</v>
      </c>
      <c r="E204" s="17" t="s">
        <v>10</v>
      </c>
      <c r="F204" s="14" t="s">
        <v>447</v>
      </c>
      <c r="G204" s="15">
        <f>SUM(H204,K204,N204,O204,P204)</f>
        <v>15000000</v>
      </c>
      <c r="H204" s="16">
        <v>833000</v>
      </c>
      <c r="I204" s="16">
        <v>458673</v>
      </c>
      <c r="J204" s="16">
        <f>H204-I204</f>
        <v>374327</v>
      </c>
      <c r="K204" s="16">
        <v>0</v>
      </c>
      <c r="L204" s="16">
        <v>0</v>
      </c>
      <c r="M204" s="16">
        <f>K204-L204</f>
        <v>0</v>
      </c>
      <c r="N204" s="16">
        <v>5443000</v>
      </c>
      <c r="O204" s="16">
        <v>4724000</v>
      </c>
      <c r="P204" s="16">
        <v>4000000</v>
      </c>
      <c r="Q204" s="75" t="s">
        <v>378</v>
      </c>
    </row>
    <row r="205" spans="1:255" s="11" customFormat="1" ht="45.75" customHeight="1">
      <c r="A205" s="57"/>
      <c r="B205" s="57"/>
      <c r="C205" s="57"/>
      <c r="D205" s="55"/>
      <c r="E205" s="17" t="s">
        <v>11</v>
      </c>
      <c r="F205" s="14" t="s">
        <v>448</v>
      </c>
      <c r="G205" s="15">
        <f>SUM(H205,K205,N205,O205,P205)</f>
        <v>15000000</v>
      </c>
      <c r="H205" s="16">
        <v>833000</v>
      </c>
      <c r="I205" s="16">
        <v>458673</v>
      </c>
      <c r="J205" s="16">
        <f>H205-I205</f>
        <v>374327</v>
      </c>
      <c r="K205" s="16">
        <v>0</v>
      </c>
      <c r="L205" s="16">
        <v>0</v>
      </c>
      <c r="M205" s="16">
        <f>K205-L205</f>
        <v>0</v>
      </c>
      <c r="N205" s="16">
        <v>5443000</v>
      </c>
      <c r="O205" s="16">
        <v>4724000</v>
      </c>
      <c r="P205" s="16">
        <v>4000000</v>
      </c>
      <c r="Q205" s="75"/>
    </row>
    <row r="206" spans="1:255" s="11" customFormat="1" ht="45.75" customHeight="1">
      <c r="A206" s="57"/>
      <c r="B206" s="57"/>
      <c r="C206" s="57"/>
      <c r="D206" s="55"/>
      <c r="E206" s="17" t="s">
        <v>12</v>
      </c>
      <c r="F206" s="14"/>
      <c r="G206" s="16">
        <f>G205-G204</f>
        <v>0</v>
      </c>
      <c r="H206" s="16">
        <f t="shared" ref="H206:P206" si="70">H205-H204</f>
        <v>0</v>
      </c>
      <c r="I206" s="16">
        <f t="shared" si="70"/>
        <v>0</v>
      </c>
      <c r="J206" s="16">
        <f t="shared" si="70"/>
        <v>0</v>
      </c>
      <c r="K206" s="16">
        <f t="shared" si="70"/>
        <v>0</v>
      </c>
      <c r="L206" s="16">
        <f t="shared" si="70"/>
        <v>0</v>
      </c>
      <c r="M206" s="16">
        <f t="shared" si="70"/>
        <v>0</v>
      </c>
      <c r="N206" s="16">
        <f t="shared" si="70"/>
        <v>0</v>
      </c>
      <c r="O206" s="16">
        <f t="shared" si="70"/>
        <v>0</v>
      </c>
      <c r="P206" s="16">
        <f t="shared" si="70"/>
        <v>0</v>
      </c>
      <c r="Q206" s="75"/>
    </row>
    <row r="207" spans="1:255" s="11" customFormat="1" ht="45.75" customHeight="1">
      <c r="A207" s="80" t="s">
        <v>123</v>
      </c>
      <c r="B207" s="57" t="s">
        <v>113</v>
      </c>
      <c r="C207" s="81" t="s">
        <v>124</v>
      </c>
      <c r="D207" s="81" t="s">
        <v>115</v>
      </c>
      <c r="E207" s="17" t="s">
        <v>10</v>
      </c>
      <c r="F207" s="14" t="s">
        <v>125</v>
      </c>
      <c r="G207" s="19">
        <f>SUM(H207,K207,N207,O207,P207)</f>
        <v>6632000</v>
      </c>
      <c r="H207" s="19">
        <v>1156000</v>
      </c>
      <c r="I207" s="19">
        <v>1156000</v>
      </c>
      <c r="J207" s="19">
        <f>H207-I207</f>
        <v>0</v>
      </c>
      <c r="K207" s="19">
        <v>1500000</v>
      </c>
      <c r="L207" s="19">
        <f>K207-M207</f>
        <v>1497640</v>
      </c>
      <c r="M207" s="19">
        <v>2360</v>
      </c>
      <c r="N207" s="19">
        <v>1160000</v>
      </c>
      <c r="O207" s="19">
        <v>2816000</v>
      </c>
      <c r="P207" s="19">
        <v>0</v>
      </c>
      <c r="Q207" s="82" t="s">
        <v>379</v>
      </c>
    </row>
    <row r="208" spans="1:255" s="11" customFormat="1" ht="45.75" customHeight="1">
      <c r="A208" s="80"/>
      <c r="B208" s="57"/>
      <c r="C208" s="81"/>
      <c r="D208" s="81"/>
      <c r="E208" s="17" t="s">
        <v>11</v>
      </c>
      <c r="F208" s="14" t="s">
        <v>381</v>
      </c>
      <c r="G208" s="19">
        <f>SUM(H208,K208,N208,O208,P208)</f>
        <v>6632000</v>
      </c>
      <c r="H208" s="19">
        <v>1156000</v>
      </c>
      <c r="I208" s="19">
        <v>1156000</v>
      </c>
      <c r="J208" s="19">
        <f>H208-I208</f>
        <v>0</v>
      </c>
      <c r="K208" s="19">
        <v>1500000</v>
      </c>
      <c r="L208" s="19">
        <f>K208-M208</f>
        <v>1497640</v>
      </c>
      <c r="M208" s="15">
        <v>2360</v>
      </c>
      <c r="N208" s="19">
        <v>1160000</v>
      </c>
      <c r="O208" s="19">
        <v>1000000</v>
      </c>
      <c r="P208" s="19">
        <v>1816000</v>
      </c>
      <c r="Q208" s="82"/>
    </row>
    <row r="209" spans="1:255" s="11" customFormat="1" ht="45.75" customHeight="1">
      <c r="A209" s="80"/>
      <c r="B209" s="57"/>
      <c r="C209" s="81"/>
      <c r="D209" s="81"/>
      <c r="E209" s="17" t="s">
        <v>12</v>
      </c>
      <c r="F209" s="14"/>
      <c r="G209" s="16">
        <f>G208-G207</f>
        <v>0</v>
      </c>
      <c r="H209" s="16">
        <f t="shared" ref="H209:P209" si="71">H208-H207</f>
        <v>0</v>
      </c>
      <c r="I209" s="16">
        <f t="shared" si="71"/>
        <v>0</v>
      </c>
      <c r="J209" s="16">
        <f t="shared" si="71"/>
        <v>0</v>
      </c>
      <c r="K209" s="16">
        <f t="shared" si="71"/>
        <v>0</v>
      </c>
      <c r="L209" s="16">
        <f t="shared" si="71"/>
        <v>0</v>
      </c>
      <c r="M209" s="16">
        <f t="shared" si="71"/>
        <v>0</v>
      </c>
      <c r="N209" s="16">
        <f t="shared" si="71"/>
        <v>0</v>
      </c>
      <c r="O209" s="16">
        <f t="shared" si="71"/>
        <v>-1816000</v>
      </c>
      <c r="P209" s="16">
        <f t="shared" si="71"/>
        <v>1816000</v>
      </c>
      <c r="Q209" s="82"/>
    </row>
    <row r="210" spans="1:255" s="11" customFormat="1" ht="45.75" customHeight="1">
      <c r="A210" s="80" t="s">
        <v>123</v>
      </c>
      <c r="B210" s="57" t="s">
        <v>113</v>
      </c>
      <c r="C210" s="81" t="s">
        <v>126</v>
      </c>
      <c r="D210" s="81" t="s">
        <v>115</v>
      </c>
      <c r="E210" s="17" t="s">
        <v>10</v>
      </c>
      <c r="F210" s="14" t="s">
        <v>127</v>
      </c>
      <c r="G210" s="19">
        <f>SUM(H210,K210,N210,O210,P210)</f>
        <v>3000000</v>
      </c>
      <c r="H210" s="19">
        <v>0</v>
      </c>
      <c r="I210" s="19">
        <v>0</v>
      </c>
      <c r="J210" s="19">
        <f>H210-I210</f>
        <v>0</v>
      </c>
      <c r="K210" s="19">
        <v>1500000</v>
      </c>
      <c r="L210" s="19">
        <f>K210-M210</f>
        <v>1434467</v>
      </c>
      <c r="M210" s="19">
        <v>65533</v>
      </c>
      <c r="N210" s="19">
        <v>1500000</v>
      </c>
      <c r="O210" s="19">
        <v>0</v>
      </c>
      <c r="P210" s="19">
        <v>0</v>
      </c>
      <c r="Q210" s="82" t="s">
        <v>383</v>
      </c>
    </row>
    <row r="211" spans="1:255" s="11" customFormat="1" ht="45.75" customHeight="1">
      <c r="A211" s="80"/>
      <c r="B211" s="57"/>
      <c r="C211" s="81"/>
      <c r="D211" s="81"/>
      <c r="E211" s="17" t="s">
        <v>11</v>
      </c>
      <c r="F211" s="14" t="s">
        <v>382</v>
      </c>
      <c r="G211" s="19">
        <f>SUM(H211,K211,N211,O211,P211)</f>
        <v>3000000</v>
      </c>
      <c r="H211" s="19">
        <v>0</v>
      </c>
      <c r="I211" s="19">
        <v>0</v>
      </c>
      <c r="J211" s="19">
        <f>H211-I211</f>
        <v>0</v>
      </c>
      <c r="K211" s="19">
        <v>1500000</v>
      </c>
      <c r="L211" s="19">
        <f>K211-M211</f>
        <v>1500000</v>
      </c>
      <c r="M211" s="19">
        <v>0</v>
      </c>
      <c r="N211" s="19">
        <v>1500000</v>
      </c>
      <c r="O211" s="19">
        <v>0</v>
      </c>
      <c r="P211" s="19">
        <v>0</v>
      </c>
      <c r="Q211" s="82"/>
    </row>
    <row r="212" spans="1:255" s="11" customFormat="1" ht="45.75" customHeight="1">
      <c r="A212" s="80"/>
      <c r="B212" s="57"/>
      <c r="C212" s="81"/>
      <c r="D212" s="81"/>
      <c r="E212" s="17" t="s">
        <v>12</v>
      </c>
      <c r="F212" s="14"/>
      <c r="G212" s="16">
        <f>G211-G210</f>
        <v>0</v>
      </c>
      <c r="H212" s="16">
        <f t="shared" ref="H212:P212" si="72">H211-H210</f>
        <v>0</v>
      </c>
      <c r="I212" s="16">
        <f t="shared" si="72"/>
        <v>0</v>
      </c>
      <c r="J212" s="16">
        <f t="shared" si="72"/>
        <v>0</v>
      </c>
      <c r="K212" s="16">
        <f t="shared" si="72"/>
        <v>0</v>
      </c>
      <c r="L212" s="16">
        <f t="shared" si="72"/>
        <v>65533</v>
      </c>
      <c r="M212" s="16">
        <f t="shared" si="72"/>
        <v>-65533</v>
      </c>
      <c r="N212" s="16">
        <f t="shared" si="72"/>
        <v>0</v>
      </c>
      <c r="O212" s="16">
        <f t="shared" si="72"/>
        <v>0</v>
      </c>
      <c r="P212" s="16">
        <f t="shared" si="72"/>
        <v>0</v>
      </c>
      <c r="Q212" s="82"/>
    </row>
    <row r="213" spans="1:255" s="11" customFormat="1" ht="45.75" customHeight="1">
      <c r="A213" s="80" t="s">
        <v>123</v>
      </c>
      <c r="B213" s="57" t="s">
        <v>113</v>
      </c>
      <c r="C213" s="81" t="s">
        <v>128</v>
      </c>
      <c r="D213" s="81" t="s">
        <v>115</v>
      </c>
      <c r="E213" s="17" t="s">
        <v>10</v>
      </c>
      <c r="F213" s="14" t="s">
        <v>129</v>
      </c>
      <c r="G213" s="19">
        <f>SUM(H213,K213,N213,O213,P213)</f>
        <v>2500000</v>
      </c>
      <c r="H213" s="19">
        <v>0</v>
      </c>
      <c r="I213" s="19">
        <v>0</v>
      </c>
      <c r="J213" s="19">
        <f>H213-I213</f>
        <v>0</v>
      </c>
      <c r="K213" s="19">
        <v>200000</v>
      </c>
      <c r="L213" s="19">
        <f>K213-M213</f>
        <v>200000</v>
      </c>
      <c r="M213" s="19">
        <v>0</v>
      </c>
      <c r="N213" s="19">
        <v>1160000</v>
      </c>
      <c r="O213" s="19">
        <v>1140000</v>
      </c>
      <c r="P213" s="19">
        <v>0</v>
      </c>
      <c r="Q213" s="82" t="s">
        <v>385</v>
      </c>
    </row>
    <row r="214" spans="1:255" s="11" customFormat="1" ht="45.75" customHeight="1">
      <c r="A214" s="80"/>
      <c r="B214" s="57"/>
      <c r="C214" s="81"/>
      <c r="D214" s="81"/>
      <c r="E214" s="17" t="s">
        <v>11</v>
      </c>
      <c r="F214" s="14" t="s">
        <v>384</v>
      </c>
      <c r="G214" s="19">
        <f>SUM(H214,K214,N214,O214,P214)</f>
        <v>2500000</v>
      </c>
      <c r="H214" s="19">
        <v>0</v>
      </c>
      <c r="I214" s="19">
        <v>0</v>
      </c>
      <c r="J214" s="19">
        <f>H214-I214</f>
        <v>0</v>
      </c>
      <c r="K214" s="19">
        <v>200000</v>
      </c>
      <c r="L214" s="19">
        <f>K214-M214</f>
        <v>200000</v>
      </c>
      <c r="M214" s="19">
        <v>0</v>
      </c>
      <c r="N214" s="19">
        <v>1160000</v>
      </c>
      <c r="O214" s="19">
        <v>1140000</v>
      </c>
      <c r="P214" s="19">
        <v>0</v>
      </c>
      <c r="Q214" s="82"/>
    </row>
    <row r="215" spans="1:255" s="11" customFormat="1" ht="45.75" customHeight="1">
      <c r="A215" s="80"/>
      <c r="B215" s="57"/>
      <c r="C215" s="81"/>
      <c r="D215" s="81"/>
      <c r="E215" s="17" t="s">
        <v>12</v>
      </c>
      <c r="F215" s="14"/>
      <c r="G215" s="16">
        <f>G214-G213</f>
        <v>0</v>
      </c>
      <c r="H215" s="16">
        <f t="shared" ref="H215:P215" si="73">H214-H213</f>
        <v>0</v>
      </c>
      <c r="I215" s="16">
        <f t="shared" si="73"/>
        <v>0</v>
      </c>
      <c r="J215" s="16">
        <f t="shared" si="73"/>
        <v>0</v>
      </c>
      <c r="K215" s="16">
        <f t="shared" si="73"/>
        <v>0</v>
      </c>
      <c r="L215" s="16">
        <f t="shared" si="73"/>
        <v>0</v>
      </c>
      <c r="M215" s="16">
        <f t="shared" si="73"/>
        <v>0</v>
      </c>
      <c r="N215" s="16">
        <f t="shared" si="73"/>
        <v>0</v>
      </c>
      <c r="O215" s="16">
        <f t="shared" si="73"/>
        <v>0</v>
      </c>
      <c r="P215" s="16">
        <f t="shared" si="73"/>
        <v>0</v>
      </c>
      <c r="Q215" s="82"/>
    </row>
    <row r="216" spans="1:255" s="11" customFormat="1" ht="49.5" customHeight="1">
      <c r="A216" s="51" t="s">
        <v>130</v>
      </c>
      <c r="B216" s="51" t="s">
        <v>131</v>
      </c>
      <c r="C216" s="51" t="s">
        <v>132</v>
      </c>
      <c r="D216" s="55" t="s">
        <v>133</v>
      </c>
      <c r="E216" s="17" t="s">
        <v>10</v>
      </c>
      <c r="F216" s="14" t="s">
        <v>250</v>
      </c>
      <c r="G216" s="15">
        <f>SUM(H216,K216,N216,O216,P216)</f>
        <v>7640000</v>
      </c>
      <c r="H216" s="16">
        <v>2300000</v>
      </c>
      <c r="I216" s="16">
        <v>213475</v>
      </c>
      <c r="J216" s="16">
        <f>H216-I216</f>
        <v>2086525</v>
      </c>
      <c r="K216" s="16">
        <v>2860000</v>
      </c>
      <c r="L216" s="16">
        <v>1733927</v>
      </c>
      <c r="M216" s="16">
        <f>K216-L216</f>
        <v>1126073</v>
      </c>
      <c r="N216" s="16">
        <v>2480000</v>
      </c>
      <c r="O216" s="16">
        <v>0</v>
      </c>
      <c r="P216" s="16">
        <v>0</v>
      </c>
      <c r="Q216" s="68" t="s">
        <v>445</v>
      </c>
    </row>
    <row r="217" spans="1:255" s="11" customFormat="1" ht="49.5" customHeight="1">
      <c r="A217" s="51"/>
      <c r="B217" s="51"/>
      <c r="C217" s="51"/>
      <c r="D217" s="55"/>
      <c r="E217" s="17" t="s">
        <v>11</v>
      </c>
      <c r="F217" s="14" t="s">
        <v>250</v>
      </c>
      <c r="G217" s="15">
        <f>SUM(H217,K217,N217,O217,P217)</f>
        <v>7640000</v>
      </c>
      <c r="H217" s="16">
        <v>2300000</v>
      </c>
      <c r="I217" s="16">
        <f>213475+1577173</f>
        <v>1790648</v>
      </c>
      <c r="J217" s="16">
        <f>H217-I217</f>
        <v>509352</v>
      </c>
      <c r="K217" s="16">
        <v>2860000</v>
      </c>
      <c r="L217" s="16">
        <v>1733927</v>
      </c>
      <c r="M217" s="16">
        <f>K217-L217</f>
        <v>1126073</v>
      </c>
      <c r="N217" s="16">
        <v>2480000</v>
      </c>
      <c r="O217" s="16">
        <v>0</v>
      </c>
      <c r="P217" s="16">
        <v>0</v>
      </c>
      <c r="Q217" s="6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</row>
    <row r="218" spans="1:255" s="11" customFormat="1" ht="49.5" customHeight="1">
      <c r="A218" s="51"/>
      <c r="B218" s="51"/>
      <c r="C218" s="51"/>
      <c r="D218" s="55"/>
      <c r="E218" s="17" t="s">
        <v>12</v>
      </c>
      <c r="F218" s="14"/>
      <c r="G218" s="16">
        <f>G217-G216</f>
        <v>0</v>
      </c>
      <c r="H218" s="16">
        <f t="shared" ref="H218:P218" si="74">H217-H216</f>
        <v>0</v>
      </c>
      <c r="I218" s="16">
        <f t="shared" si="74"/>
        <v>1577173</v>
      </c>
      <c r="J218" s="16">
        <f t="shared" si="74"/>
        <v>-1577173</v>
      </c>
      <c r="K218" s="16">
        <f t="shared" si="74"/>
        <v>0</v>
      </c>
      <c r="L218" s="16">
        <f t="shared" si="74"/>
        <v>0</v>
      </c>
      <c r="M218" s="16">
        <f t="shared" si="74"/>
        <v>0</v>
      </c>
      <c r="N218" s="16">
        <f t="shared" si="74"/>
        <v>0</v>
      </c>
      <c r="O218" s="16">
        <f t="shared" si="74"/>
        <v>0</v>
      </c>
      <c r="P218" s="16">
        <f t="shared" si="74"/>
        <v>0</v>
      </c>
      <c r="Q218" s="68"/>
    </row>
    <row r="219" spans="1:255" s="11" customFormat="1" ht="45.75" customHeight="1">
      <c r="A219" s="57" t="s">
        <v>134</v>
      </c>
      <c r="B219" s="57" t="s">
        <v>135</v>
      </c>
      <c r="C219" s="83" t="s">
        <v>136</v>
      </c>
      <c r="D219" s="55" t="s">
        <v>137</v>
      </c>
      <c r="E219" s="17" t="s">
        <v>10</v>
      </c>
      <c r="F219" s="14" t="s">
        <v>138</v>
      </c>
      <c r="G219" s="15">
        <f>SUM(H219,K219,N219,O219,P219)</f>
        <v>16004000</v>
      </c>
      <c r="H219" s="16">
        <v>6085810</v>
      </c>
      <c r="I219" s="16">
        <v>4501894</v>
      </c>
      <c r="J219" s="16">
        <f>H219-I219</f>
        <v>1583916</v>
      </c>
      <c r="K219" s="16">
        <v>3612000</v>
      </c>
      <c r="L219" s="16">
        <v>280748</v>
      </c>
      <c r="M219" s="16">
        <f>K219-L219</f>
        <v>3331252</v>
      </c>
      <c r="N219" s="16">
        <v>2218167</v>
      </c>
      <c r="O219" s="16">
        <v>4088023</v>
      </c>
      <c r="P219" s="16">
        <v>0</v>
      </c>
      <c r="Q219" s="56" t="s">
        <v>386</v>
      </c>
    </row>
    <row r="220" spans="1:255" s="11" customFormat="1" ht="45.75" customHeight="1">
      <c r="A220" s="58"/>
      <c r="B220" s="58"/>
      <c r="C220" s="83"/>
      <c r="D220" s="55"/>
      <c r="E220" s="17" t="s">
        <v>11</v>
      </c>
      <c r="F220" s="14" t="s">
        <v>138</v>
      </c>
      <c r="G220" s="15">
        <f>SUM(H220,K220,N220,O220,P220)</f>
        <v>16004000</v>
      </c>
      <c r="H220" s="16">
        <v>6085810</v>
      </c>
      <c r="I220" s="16">
        <v>4653349</v>
      </c>
      <c r="J220" s="16">
        <f>H220-I220</f>
        <v>1432461</v>
      </c>
      <c r="K220" s="16">
        <v>3612000</v>
      </c>
      <c r="L220" s="16">
        <v>282357</v>
      </c>
      <c r="M220" s="16">
        <f>K220-L220</f>
        <v>3329643</v>
      </c>
      <c r="N220" s="16">
        <v>2218167</v>
      </c>
      <c r="O220" s="16">
        <v>4088023</v>
      </c>
      <c r="P220" s="16">
        <v>0</v>
      </c>
      <c r="Q220" s="56"/>
    </row>
    <row r="221" spans="1:255" s="11" customFormat="1" ht="45.75" customHeight="1">
      <c r="A221" s="58"/>
      <c r="B221" s="58"/>
      <c r="C221" s="83"/>
      <c r="D221" s="55"/>
      <c r="E221" s="17" t="s">
        <v>12</v>
      </c>
      <c r="F221" s="14"/>
      <c r="G221" s="16">
        <f>G220-G219</f>
        <v>0</v>
      </c>
      <c r="H221" s="16">
        <f t="shared" ref="H221:P221" si="75">H220-H219</f>
        <v>0</v>
      </c>
      <c r="I221" s="16">
        <f t="shared" si="75"/>
        <v>151455</v>
      </c>
      <c r="J221" s="16">
        <f t="shared" si="75"/>
        <v>-151455</v>
      </c>
      <c r="K221" s="16">
        <f t="shared" si="75"/>
        <v>0</v>
      </c>
      <c r="L221" s="16">
        <f t="shared" si="75"/>
        <v>1609</v>
      </c>
      <c r="M221" s="16">
        <f t="shared" si="75"/>
        <v>-1609</v>
      </c>
      <c r="N221" s="16">
        <f t="shared" si="75"/>
        <v>0</v>
      </c>
      <c r="O221" s="16">
        <f t="shared" si="75"/>
        <v>0</v>
      </c>
      <c r="P221" s="16">
        <f t="shared" si="75"/>
        <v>0</v>
      </c>
      <c r="Q221" s="56"/>
    </row>
    <row r="222" spans="1:255" s="11" customFormat="1" ht="45.75" customHeight="1">
      <c r="A222" s="57" t="s">
        <v>134</v>
      </c>
      <c r="B222" s="57" t="s">
        <v>135</v>
      </c>
      <c r="C222" s="57" t="s">
        <v>139</v>
      </c>
      <c r="D222" s="55" t="s">
        <v>137</v>
      </c>
      <c r="E222" s="17" t="s">
        <v>10</v>
      </c>
      <c r="F222" s="14" t="s">
        <v>251</v>
      </c>
      <c r="G222" s="15">
        <f>SUM(H222,K222,N222,O222,P222)</f>
        <v>56806189</v>
      </c>
      <c r="H222" s="15">
        <v>24674189</v>
      </c>
      <c r="I222" s="16">
        <v>24671189</v>
      </c>
      <c r="J222" s="16">
        <f>H222-I222</f>
        <v>3000</v>
      </c>
      <c r="K222" s="15">
        <v>16514000</v>
      </c>
      <c r="L222" s="16">
        <v>16449821</v>
      </c>
      <c r="M222" s="16">
        <f>K222-L222</f>
        <v>64179</v>
      </c>
      <c r="N222" s="15">
        <v>15618000</v>
      </c>
      <c r="O222" s="16">
        <v>0</v>
      </c>
      <c r="P222" s="16">
        <v>0</v>
      </c>
      <c r="Q222" s="56" t="s">
        <v>206</v>
      </c>
    </row>
    <row r="223" spans="1:255" s="11" customFormat="1" ht="45.75" customHeight="1">
      <c r="A223" s="58"/>
      <c r="B223" s="58"/>
      <c r="C223" s="58"/>
      <c r="D223" s="55"/>
      <c r="E223" s="17" t="s">
        <v>11</v>
      </c>
      <c r="F223" s="14" t="s">
        <v>251</v>
      </c>
      <c r="G223" s="15">
        <f>SUM(H223,K223,N223,O223,P223)</f>
        <v>56806189</v>
      </c>
      <c r="H223" s="15">
        <v>24674189</v>
      </c>
      <c r="I223" s="16">
        <v>24671189</v>
      </c>
      <c r="J223" s="16">
        <f>H223-I223</f>
        <v>3000</v>
      </c>
      <c r="K223" s="15">
        <v>16514000</v>
      </c>
      <c r="L223" s="16">
        <v>16449821</v>
      </c>
      <c r="M223" s="16">
        <f>K223-L223</f>
        <v>64179</v>
      </c>
      <c r="N223" s="15">
        <v>15618000</v>
      </c>
      <c r="O223" s="16">
        <v>0</v>
      </c>
      <c r="P223" s="16">
        <v>0</v>
      </c>
      <c r="Q223" s="56"/>
    </row>
    <row r="224" spans="1:255" s="11" customFormat="1" ht="45.75" customHeight="1">
      <c r="A224" s="58"/>
      <c r="B224" s="58"/>
      <c r="C224" s="58"/>
      <c r="D224" s="55"/>
      <c r="E224" s="17" t="s">
        <v>12</v>
      </c>
      <c r="F224" s="14"/>
      <c r="G224" s="16">
        <f>G223-G222</f>
        <v>0</v>
      </c>
      <c r="H224" s="16">
        <f t="shared" ref="H224:P224" si="76">H223-H222</f>
        <v>0</v>
      </c>
      <c r="I224" s="16">
        <f t="shared" si="76"/>
        <v>0</v>
      </c>
      <c r="J224" s="16">
        <f t="shared" si="76"/>
        <v>0</v>
      </c>
      <c r="K224" s="16">
        <f t="shared" si="76"/>
        <v>0</v>
      </c>
      <c r="L224" s="16">
        <f t="shared" si="76"/>
        <v>0</v>
      </c>
      <c r="M224" s="16">
        <f t="shared" si="76"/>
        <v>0</v>
      </c>
      <c r="N224" s="16">
        <f t="shared" si="76"/>
        <v>0</v>
      </c>
      <c r="O224" s="16">
        <f t="shared" si="76"/>
        <v>0</v>
      </c>
      <c r="P224" s="16">
        <f t="shared" si="76"/>
        <v>0</v>
      </c>
      <c r="Q224" s="56"/>
    </row>
    <row r="225" spans="1:17" s="11" customFormat="1" ht="67.5">
      <c r="A225" s="62" t="s">
        <v>140</v>
      </c>
      <c r="B225" s="62" t="s">
        <v>252</v>
      </c>
      <c r="C225" s="62" t="s">
        <v>141</v>
      </c>
      <c r="D225" s="55" t="s">
        <v>253</v>
      </c>
      <c r="E225" s="17" t="s">
        <v>10</v>
      </c>
      <c r="F225" s="14" t="s">
        <v>254</v>
      </c>
      <c r="G225" s="15">
        <f>SUM(H225,K225,N225,O225,P225)</f>
        <v>1300000</v>
      </c>
      <c r="H225" s="15">
        <v>0</v>
      </c>
      <c r="I225" s="15">
        <v>0</v>
      </c>
      <c r="J225" s="15">
        <f>H225-I225</f>
        <v>0</v>
      </c>
      <c r="K225" s="15">
        <v>0</v>
      </c>
      <c r="L225" s="15">
        <v>0</v>
      </c>
      <c r="M225" s="15">
        <f>K225-L225</f>
        <v>0</v>
      </c>
      <c r="N225" s="15">
        <v>450000</v>
      </c>
      <c r="O225" s="15">
        <v>400000</v>
      </c>
      <c r="P225" s="15">
        <v>450000</v>
      </c>
      <c r="Q225" s="56" t="s">
        <v>351</v>
      </c>
    </row>
    <row r="226" spans="1:17" s="11" customFormat="1" ht="67.5">
      <c r="A226" s="63"/>
      <c r="B226" s="63"/>
      <c r="C226" s="63"/>
      <c r="D226" s="55"/>
      <c r="E226" s="17" t="s">
        <v>11</v>
      </c>
      <c r="F226" s="14" t="s">
        <v>254</v>
      </c>
      <c r="G226" s="15">
        <f>SUM(H226,K226,N226,O226,P226)</f>
        <v>1300000</v>
      </c>
      <c r="H226" s="15">
        <v>0</v>
      </c>
      <c r="I226" s="15">
        <v>0</v>
      </c>
      <c r="J226" s="15">
        <f>H226-I226</f>
        <v>0</v>
      </c>
      <c r="K226" s="15">
        <v>0</v>
      </c>
      <c r="L226" s="15">
        <v>0</v>
      </c>
      <c r="M226" s="15">
        <f>K226-L226</f>
        <v>0</v>
      </c>
      <c r="N226" s="15">
        <v>450000</v>
      </c>
      <c r="O226" s="15">
        <v>400000</v>
      </c>
      <c r="P226" s="15">
        <v>450000</v>
      </c>
      <c r="Q226" s="56"/>
    </row>
    <row r="227" spans="1:17" s="11" customFormat="1" ht="42" customHeight="1">
      <c r="A227" s="63"/>
      <c r="B227" s="63"/>
      <c r="C227" s="63"/>
      <c r="D227" s="55"/>
      <c r="E227" s="17" t="s">
        <v>12</v>
      </c>
      <c r="F227" s="14"/>
      <c r="G227" s="16">
        <f>G226-G225</f>
        <v>0</v>
      </c>
      <c r="H227" s="16">
        <f t="shared" ref="H227:P227" si="77">H226-H225</f>
        <v>0</v>
      </c>
      <c r="I227" s="16">
        <f t="shared" si="77"/>
        <v>0</v>
      </c>
      <c r="J227" s="16">
        <f t="shared" si="77"/>
        <v>0</v>
      </c>
      <c r="K227" s="16">
        <f t="shared" si="77"/>
        <v>0</v>
      </c>
      <c r="L227" s="16">
        <f t="shared" si="77"/>
        <v>0</v>
      </c>
      <c r="M227" s="16">
        <f t="shared" si="77"/>
        <v>0</v>
      </c>
      <c r="N227" s="16">
        <f t="shared" si="77"/>
        <v>0</v>
      </c>
      <c r="O227" s="16">
        <f t="shared" si="77"/>
        <v>0</v>
      </c>
      <c r="P227" s="16">
        <f t="shared" si="77"/>
        <v>0</v>
      </c>
      <c r="Q227" s="56"/>
    </row>
    <row r="228" spans="1:17" s="11" customFormat="1" ht="42" customHeight="1">
      <c r="A228" s="57" t="s">
        <v>123</v>
      </c>
      <c r="B228" s="57" t="s">
        <v>142</v>
      </c>
      <c r="C228" s="57" t="s">
        <v>143</v>
      </c>
      <c r="D228" s="55" t="s">
        <v>253</v>
      </c>
      <c r="E228" s="17" t="s">
        <v>10</v>
      </c>
      <c r="F228" s="20" t="s">
        <v>144</v>
      </c>
      <c r="G228" s="16">
        <v>11000000</v>
      </c>
      <c r="H228" s="16">
        <v>0</v>
      </c>
      <c r="I228" s="16">
        <v>0</v>
      </c>
      <c r="J228" s="16">
        <v>0</v>
      </c>
      <c r="K228" s="16">
        <v>429000</v>
      </c>
      <c r="L228" s="16">
        <v>378111</v>
      </c>
      <c r="M228" s="16">
        <v>50889</v>
      </c>
      <c r="N228" s="16">
        <v>3086000</v>
      </c>
      <c r="O228" s="16">
        <v>3741000</v>
      </c>
      <c r="P228" s="15">
        <v>3469943</v>
      </c>
      <c r="Q228" s="56" t="s">
        <v>352</v>
      </c>
    </row>
    <row r="229" spans="1:17" s="11" customFormat="1" ht="42" customHeight="1">
      <c r="A229" s="57"/>
      <c r="B229" s="57"/>
      <c r="C229" s="57"/>
      <c r="D229" s="55"/>
      <c r="E229" s="17" t="s">
        <v>11</v>
      </c>
      <c r="F229" s="20" t="s">
        <v>144</v>
      </c>
      <c r="G229" s="16">
        <v>11000000</v>
      </c>
      <c r="H229" s="16">
        <v>0</v>
      </c>
      <c r="I229" s="16">
        <v>0</v>
      </c>
      <c r="J229" s="16">
        <v>0</v>
      </c>
      <c r="K229" s="16">
        <v>429000</v>
      </c>
      <c r="L229" s="16">
        <v>378111</v>
      </c>
      <c r="M229" s="16">
        <v>50889</v>
      </c>
      <c r="N229" s="16">
        <v>3086000</v>
      </c>
      <c r="O229" s="16">
        <v>4491000</v>
      </c>
      <c r="P229" s="15">
        <v>2719943</v>
      </c>
      <c r="Q229" s="56"/>
    </row>
    <row r="230" spans="1:17" s="11" customFormat="1" ht="42" customHeight="1">
      <c r="A230" s="57"/>
      <c r="B230" s="57"/>
      <c r="C230" s="57"/>
      <c r="D230" s="55"/>
      <c r="E230" s="17" t="s">
        <v>12</v>
      </c>
      <c r="F230" s="14"/>
      <c r="G230" s="16">
        <f>G229-G228</f>
        <v>0</v>
      </c>
      <c r="H230" s="16">
        <f t="shared" ref="H230:P230" si="78">H229-H228</f>
        <v>0</v>
      </c>
      <c r="I230" s="16">
        <f t="shared" si="78"/>
        <v>0</v>
      </c>
      <c r="J230" s="16">
        <f t="shared" si="78"/>
        <v>0</v>
      </c>
      <c r="K230" s="16">
        <f t="shared" si="78"/>
        <v>0</v>
      </c>
      <c r="L230" s="16">
        <f t="shared" si="78"/>
        <v>0</v>
      </c>
      <c r="M230" s="16">
        <f t="shared" si="78"/>
        <v>0</v>
      </c>
      <c r="N230" s="16">
        <f t="shared" si="78"/>
        <v>0</v>
      </c>
      <c r="O230" s="16">
        <f t="shared" si="78"/>
        <v>750000</v>
      </c>
      <c r="P230" s="16">
        <f t="shared" si="78"/>
        <v>-750000</v>
      </c>
      <c r="Q230" s="56"/>
    </row>
    <row r="231" spans="1:17" s="11" customFormat="1" ht="42" customHeight="1">
      <c r="A231" s="57" t="s">
        <v>123</v>
      </c>
      <c r="B231" s="57" t="s">
        <v>142</v>
      </c>
      <c r="C231" s="57" t="s">
        <v>145</v>
      </c>
      <c r="D231" s="55" t="s">
        <v>253</v>
      </c>
      <c r="E231" s="17" t="s">
        <v>10</v>
      </c>
      <c r="F231" s="20" t="s">
        <v>146</v>
      </c>
      <c r="G231" s="16">
        <v>20450000</v>
      </c>
      <c r="H231" s="16">
        <v>0</v>
      </c>
      <c r="I231" s="16">
        <v>0</v>
      </c>
      <c r="J231" s="16">
        <v>0</v>
      </c>
      <c r="K231" s="16">
        <v>429000</v>
      </c>
      <c r="L231" s="16">
        <v>408400</v>
      </c>
      <c r="M231" s="16">
        <v>20600</v>
      </c>
      <c r="N231" s="16">
        <v>9869000</v>
      </c>
      <c r="O231" s="16">
        <v>3045000</v>
      </c>
      <c r="P231" s="15">
        <v>6584380</v>
      </c>
      <c r="Q231" s="84" t="s">
        <v>353</v>
      </c>
    </row>
    <row r="232" spans="1:17" s="11" customFormat="1" ht="42" customHeight="1">
      <c r="A232" s="57"/>
      <c r="B232" s="57"/>
      <c r="C232" s="57"/>
      <c r="D232" s="55"/>
      <c r="E232" s="17" t="s">
        <v>11</v>
      </c>
      <c r="F232" s="20" t="s">
        <v>146</v>
      </c>
      <c r="G232" s="16">
        <v>20450000</v>
      </c>
      <c r="H232" s="16">
        <v>0</v>
      </c>
      <c r="I232" s="16">
        <v>0</v>
      </c>
      <c r="J232" s="16">
        <v>0</v>
      </c>
      <c r="K232" s="16">
        <v>429000</v>
      </c>
      <c r="L232" s="16">
        <v>408400</v>
      </c>
      <c r="M232" s="16">
        <v>20600</v>
      </c>
      <c r="N232" s="16">
        <v>9391707</v>
      </c>
      <c r="O232" s="16">
        <v>4061000</v>
      </c>
      <c r="P232" s="16">
        <v>6045673</v>
      </c>
      <c r="Q232" s="84"/>
    </row>
    <row r="233" spans="1:17" s="11" customFormat="1" ht="36" customHeight="1">
      <c r="A233" s="57"/>
      <c r="B233" s="57"/>
      <c r="C233" s="57"/>
      <c r="D233" s="55"/>
      <c r="E233" s="17" t="s">
        <v>12</v>
      </c>
      <c r="F233" s="14"/>
      <c r="G233" s="16">
        <f>G232-G231</f>
        <v>0</v>
      </c>
      <c r="H233" s="16">
        <f t="shared" ref="H233:P233" si="79">H232-H231</f>
        <v>0</v>
      </c>
      <c r="I233" s="16">
        <f t="shared" si="79"/>
        <v>0</v>
      </c>
      <c r="J233" s="16">
        <f t="shared" si="79"/>
        <v>0</v>
      </c>
      <c r="K233" s="16">
        <f t="shared" si="79"/>
        <v>0</v>
      </c>
      <c r="L233" s="16">
        <f t="shared" si="79"/>
        <v>0</v>
      </c>
      <c r="M233" s="16">
        <f t="shared" si="79"/>
        <v>0</v>
      </c>
      <c r="N233" s="16">
        <f t="shared" si="79"/>
        <v>-477293</v>
      </c>
      <c r="O233" s="16">
        <f t="shared" si="79"/>
        <v>1016000</v>
      </c>
      <c r="P233" s="16">
        <f t="shared" si="79"/>
        <v>-538707</v>
      </c>
      <c r="Q233" s="84"/>
    </row>
    <row r="234" spans="1:17" s="11" customFormat="1" ht="45.75" customHeight="1">
      <c r="A234" s="57" t="s">
        <v>123</v>
      </c>
      <c r="B234" s="57" t="s">
        <v>142</v>
      </c>
      <c r="C234" s="57" t="s">
        <v>147</v>
      </c>
      <c r="D234" s="55" t="s">
        <v>253</v>
      </c>
      <c r="E234" s="17" t="s">
        <v>10</v>
      </c>
      <c r="F234" s="20" t="s">
        <v>441</v>
      </c>
      <c r="G234" s="16">
        <v>13448000</v>
      </c>
      <c r="H234" s="16">
        <v>714000</v>
      </c>
      <c r="I234" s="16">
        <v>714000</v>
      </c>
      <c r="J234" s="16">
        <v>0</v>
      </c>
      <c r="K234" s="16">
        <v>2547000</v>
      </c>
      <c r="L234" s="16">
        <v>2400441</v>
      </c>
      <c r="M234" s="16">
        <v>146559</v>
      </c>
      <c r="N234" s="16">
        <v>3056000</v>
      </c>
      <c r="O234" s="16">
        <v>4279000</v>
      </c>
      <c r="P234" s="15">
        <v>2502272</v>
      </c>
      <c r="Q234" s="84" t="s">
        <v>354</v>
      </c>
    </row>
    <row r="235" spans="1:17" s="11" customFormat="1" ht="45.75" customHeight="1">
      <c r="A235" s="57"/>
      <c r="B235" s="57"/>
      <c r="C235" s="57"/>
      <c r="D235" s="55"/>
      <c r="E235" s="17" t="s">
        <v>11</v>
      </c>
      <c r="F235" s="20" t="s">
        <v>441</v>
      </c>
      <c r="G235" s="16">
        <v>13448000</v>
      </c>
      <c r="H235" s="16">
        <v>714000</v>
      </c>
      <c r="I235" s="16">
        <v>714000</v>
      </c>
      <c r="J235" s="16">
        <v>0</v>
      </c>
      <c r="K235" s="16">
        <v>2547000</v>
      </c>
      <c r="L235" s="16">
        <v>2400441</v>
      </c>
      <c r="M235" s="16">
        <v>146559</v>
      </c>
      <c r="N235" s="16">
        <v>3056000</v>
      </c>
      <c r="O235" s="16">
        <v>6781272</v>
      </c>
      <c r="P235" s="15">
        <v>0</v>
      </c>
      <c r="Q235" s="84"/>
    </row>
    <row r="236" spans="1:17" s="11" customFormat="1" ht="45" customHeight="1">
      <c r="A236" s="57"/>
      <c r="B236" s="57"/>
      <c r="C236" s="57"/>
      <c r="D236" s="55"/>
      <c r="E236" s="17" t="s">
        <v>12</v>
      </c>
      <c r="F236" s="14"/>
      <c r="G236" s="16">
        <f>G235-G234</f>
        <v>0</v>
      </c>
      <c r="H236" s="16">
        <f t="shared" ref="H236:P236" si="80">H235-H234</f>
        <v>0</v>
      </c>
      <c r="I236" s="16">
        <f t="shared" si="80"/>
        <v>0</v>
      </c>
      <c r="J236" s="16">
        <f t="shared" si="80"/>
        <v>0</v>
      </c>
      <c r="K236" s="16">
        <f t="shared" si="80"/>
        <v>0</v>
      </c>
      <c r="L236" s="16">
        <f t="shared" si="80"/>
        <v>0</v>
      </c>
      <c r="M236" s="16">
        <f t="shared" si="80"/>
        <v>0</v>
      </c>
      <c r="N236" s="16">
        <f t="shared" si="80"/>
        <v>0</v>
      </c>
      <c r="O236" s="16">
        <f t="shared" si="80"/>
        <v>2502272</v>
      </c>
      <c r="P236" s="16">
        <f t="shared" si="80"/>
        <v>-2502272</v>
      </c>
      <c r="Q236" s="84"/>
    </row>
    <row r="237" spans="1:17" s="11" customFormat="1" ht="48.75" customHeight="1">
      <c r="A237" s="57" t="s">
        <v>123</v>
      </c>
      <c r="B237" s="57" t="s">
        <v>142</v>
      </c>
      <c r="C237" s="57" t="s">
        <v>148</v>
      </c>
      <c r="D237" s="55" t="s">
        <v>253</v>
      </c>
      <c r="E237" s="17" t="s">
        <v>10</v>
      </c>
      <c r="F237" s="14" t="s">
        <v>149</v>
      </c>
      <c r="G237" s="16">
        <v>14597000</v>
      </c>
      <c r="H237" s="16">
        <v>0</v>
      </c>
      <c r="I237" s="16">
        <v>0</v>
      </c>
      <c r="J237" s="16">
        <v>0</v>
      </c>
      <c r="K237" s="16">
        <v>429000</v>
      </c>
      <c r="L237" s="16">
        <v>388000</v>
      </c>
      <c r="M237" s="16">
        <v>41000</v>
      </c>
      <c r="N237" s="16">
        <v>6941000</v>
      </c>
      <c r="O237" s="16">
        <v>4114000</v>
      </c>
      <c r="P237" s="15">
        <v>2734128</v>
      </c>
      <c r="Q237" s="84" t="s">
        <v>355</v>
      </c>
    </row>
    <row r="238" spans="1:17" s="11" customFormat="1" ht="48.75" customHeight="1">
      <c r="A238" s="57"/>
      <c r="B238" s="57"/>
      <c r="C238" s="57"/>
      <c r="D238" s="55"/>
      <c r="E238" s="17" t="s">
        <v>11</v>
      </c>
      <c r="F238" s="14" t="s">
        <v>149</v>
      </c>
      <c r="G238" s="16">
        <v>14597000</v>
      </c>
      <c r="H238" s="16">
        <v>0</v>
      </c>
      <c r="I238" s="16">
        <v>0</v>
      </c>
      <c r="J238" s="16">
        <v>0</v>
      </c>
      <c r="K238" s="16">
        <v>429000</v>
      </c>
      <c r="L238" s="16">
        <v>388000</v>
      </c>
      <c r="M238" s="16">
        <v>41000</v>
      </c>
      <c r="N238" s="16">
        <v>6941000</v>
      </c>
      <c r="O238" s="16">
        <v>4114000</v>
      </c>
      <c r="P238" s="15">
        <v>2734128</v>
      </c>
      <c r="Q238" s="84"/>
    </row>
    <row r="239" spans="1:17" s="11" customFormat="1" ht="48.75" customHeight="1">
      <c r="A239" s="57"/>
      <c r="B239" s="57"/>
      <c r="C239" s="57"/>
      <c r="D239" s="55"/>
      <c r="E239" s="17" t="s">
        <v>12</v>
      </c>
      <c r="F239" s="14"/>
      <c r="G239" s="16">
        <f>G238-G237</f>
        <v>0</v>
      </c>
      <c r="H239" s="16">
        <f t="shared" ref="H239:P239" si="81">H238-H237</f>
        <v>0</v>
      </c>
      <c r="I239" s="16">
        <f t="shared" si="81"/>
        <v>0</v>
      </c>
      <c r="J239" s="16">
        <f t="shared" si="81"/>
        <v>0</v>
      </c>
      <c r="K239" s="16">
        <f t="shared" si="81"/>
        <v>0</v>
      </c>
      <c r="L239" s="16">
        <f t="shared" si="81"/>
        <v>0</v>
      </c>
      <c r="M239" s="16">
        <f t="shared" si="81"/>
        <v>0</v>
      </c>
      <c r="N239" s="16">
        <f t="shared" si="81"/>
        <v>0</v>
      </c>
      <c r="O239" s="16">
        <f t="shared" si="81"/>
        <v>0</v>
      </c>
      <c r="P239" s="16">
        <f t="shared" si="81"/>
        <v>0</v>
      </c>
      <c r="Q239" s="84"/>
    </row>
    <row r="240" spans="1:17" s="11" customFormat="1" ht="48.75" customHeight="1">
      <c r="A240" s="57" t="s">
        <v>123</v>
      </c>
      <c r="B240" s="57" t="s">
        <v>142</v>
      </c>
      <c r="C240" s="57" t="s">
        <v>150</v>
      </c>
      <c r="D240" s="55" t="s">
        <v>253</v>
      </c>
      <c r="E240" s="17" t="s">
        <v>10</v>
      </c>
      <c r="F240" s="20" t="s">
        <v>151</v>
      </c>
      <c r="G240" s="16">
        <f>SUM(H240+K240+N240+O240+P240)</f>
        <v>14514000</v>
      </c>
      <c r="H240" s="16">
        <v>286000</v>
      </c>
      <c r="I240" s="16">
        <v>286000</v>
      </c>
      <c r="J240" s="16">
        <v>0</v>
      </c>
      <c r="K240" s="16">
        <v>2143000</v>
      </c>
      <c r="L240" s="16">
        <v>2143000</v>
      </c>
      <c r="M240" s="16">
        <v>0</v>
      </c>
      <c r="N240" s="16">
        <v>4771102</v>
      </c>
      <c r="O240" s="16">
        <v>7313898</v>
      </c>
      <c r="P240" s="15">
        <v>0</v>
      </c>
      <c r="Q240" s="84" t="s">
        <v>356</v>
      </c>
    </row>
    <row r="241" spans="1:17" s="11" customFormat="1" ht="48.75" customHeight="1">
      <c r="A241" s="57"/>
      <c r="B241" s="57"/>
      <c r="C241" s="57"/>
      <c r="D241" s="55"/>
      <c r="E241" s="17" t="s">
        <v>11</v>
      </c>
      <c r="F241" s="20" t="s">
        <v>151</v>
      </c>
      <c r="G241" s="16">
        <f>SUM(H241+K241+N241+O241+P241)</f>
        <v>14514000</v>
      </c>
      <c r="H241" s="16">
        <v>286000</v>
      </c>
      <c r="I241" s="16">
        <v>286000</v>
      </c>
      <c r="J241" s="16">
        <v>0</v>
      </c>
      <c r="K241" s="16">
        <v>2143000</v>
      </c>
      <c r="L241" s="16">
        <v>2143000</v>
      </c>
      <c r="M241" s="16">
        <v>0</v>
      </c>
      <c r="N241" s="16">
        <v>4771102</v>
      </c>
      <c r="O241" s="16">
        <v>7313898</v>
      </c>
      <c r="P241" s="15">
        <v>0</v>
      </c>
      <c r="Q241" s="84"/>
    </row>
    <row r="242" spans="1:17" s="11" customFormat="1" ht="48.75" customHeight="1">
      <c r="A242" s="57"/>
      <c r="B242" s="57"/>
      <c r="C242" s="57"/>
      <c r="D242" s="55"/>
      <c r="E242" s="17" t="s">
        <v>12</v>
      </c>
      <c r="F242" s="14"/>
      <c r="G242" s="16">
        <f>G241-G240</f>
        <v>0</v>
      </c>
      <c r="H242" s="16">
        <f t="shared" ref="H242:P242" si="82">H241-H240</f>
        <v>0</v>
      </c>
      <c r="I242" s="16">
        <f t="shared" si="82"/>
        <v>0</v>
      </c>
      <c r="J242" s="16">
        <f t="shared" si="82"/>
        <v>0</v>
      </c>
      <c r="K242" s="16">
        <f t="shared" si="82"/>
        <v>0</v>
      </c>
      <c r="L242" s="16">
        <f t="shared" si="82"/>
        <v>0</v>
      </c>
      <c r="M242" s="16">
        <f t="shared" si="82"/>
        <v>0</v>
      </c>
      <c r="N242" s="16">
        <f t="shared" si="82"/>
        <v>0</v>
      </c>
      <c r="O242" s="16">
        <f t="shared" si="82"/>
        <v>0</v>
      </c>
      <c r="P242" s="16">
        <f t="shared" si="82"/>
        <v>0</v>
      </c>
      <c r="Q242" s="84"/>
    </row>
    <row r="243" spans="1:17" s="11" customFormat="1" ht="44.25" customHeight="1">
      <c r="A243" s="57" t="s">
        <v>123</v>
      </c>
      <c r="B243" s="57" t="s">
        <v>142</v>
      </c>
      <c r="C243" s="57" t="s">
        <v>152</v>
      </c>
      <c r="D243" s="55" t="s">
        <v>253</v>
      </c>
      <c r="E243" s="17" t="s">
        <v>10</v>
      </c>
      <c r="F243" s="20" t="s">
        <v>255</v>
      </c>
      <c r="G243" s="16">
        <v>1146000</v>
      </c>
      <c r="H243" s="16">
        <v>0</v>
      </c>
      <c r="I243" s="16">
        <v>0</v>
      </c>
      <c r="J243" s="16">
        <v>0</v>
      </c>
      <c r="K243" s="16">
        <v>429000</v>
      </c>
      <c r="L243" s="16">
        <v>429000</v>
      </c>
      <c r="M243" s="16">
        <v>0</v>
      </c>
      <c r="N243" s="16">
        <v>680000</v>
      </c>
      <c r="O243" s="16">
        <v>0</v>
      </c>
      <c r="P243" s="15">
        <v>0</v>
      </c>
      <c r="Q243" s="56" t="s">
        <v>357</v>
      </c>
    </row>
    <row r="244" spans="1:17" s="11" customFormat="1" ht="44.25" customHeight="1">
      <c r="A244" s="57"/>
      <c r="B244" s="57"/>
      <c r="C244" s="57"/>
      <c r="D244" s="55"/>
      <c r="E244" s="17" t="s">
        <v>11</v>
      </c>
      <c r="F244" s="20" t="s">
        <v>255</v>
      </c>
      <c r="G244" s="16">
        <v>1146000</v>
      </c>
      <c r="H244" s="16">
        <v>0</v>
      </c>
      <c r="I244" s="16">
        <v>0</v>
      </c>
      <c r="J244" s="16">
        <v>0</v>
      </c>
      <c r="K244" s="16">
        <v>429000</v>
      </c>
      <c r="L244" s="16">
        <v>429000</v>
      </c>
      <c r="M244" s="16">
        <v>0</v>
      </c>
      <c r="N244" s="16">
        <v>680000</v>
      </c>
      <c r="O244" s="16">
        <v>0</v>
      </c>
      <c r="P244" s="15">
        <v>0</v>
      </c>
      <c r="Q244" s="56"/>
    </row>
    <row r="245" spans="1:17" s="11" customFormat="1" ht="44.25" customHeight="1">
      <c r="A245" s="57"/>
      <c r="B245" s="57"/>
      <c r="C245" s="57"/>
      <c r="D245" s="55"/>
      <c r="E245" s="17" t="s">
        <v>12</v>
      </c>
      <c r="F245" s="14"/>
      <c r="G245" s="16">
        <f>G244-G243</f>
        <v>0</v>
      </c>
      <c r="H245" s="16">
        <f t="shared" ref="H245:P245" si="83">H244-H243</f>
        <v>0</v>
      </c>
      <c r="I245" s="16">
        <f t="shared" si="83"/>
        <v>0</v>
      </c>
      <c r="J245" s="16">
        <f t="shared" si="83"/>
        <v>0</v>
      </c>
      <c r="K245" s="16">
        <f t="shared" si="83"/>
        <v>0</v>
      </c>
      <c r="L245" s="16">
        <f t="shared" si="83"/>
        <v>0</v>
      </c>
      <c r="M245" s="16">
        <f t="shared" si="83"/>
        <v>0</v>
      </c>
      <c r="N245" s="16">
        <f t="shared" si="83"/>
        <v>0</v>
      </c>
      <c r="O245" s="16">
        <f t="shared" si="83"/>
        <v>0</v>
      </c>
      <c r="P245" s="16">
        <f t="shared" si="83"/>
        <v>0</v>
      </c>
      <c r="Q245" s="56"/>
    </row>
    <row r="246" spans="1:17" s="11" customFormat="1" ht="44.25" customHeight="1">
      <c r="A246" s="57" t="s">
        <v>123</v>
      </c>
      <c r="B246" s="57" t="s">
        <v>142</v>
      </c>
      <c r="C246" s="57" t="s">
        <v>153</v>
      </c>
      <c r="D246" s="55" t="s">
        <v>253</v>
      </c>
      <c r="E246" s="17" t="s">
        <v>10</v>
      </c>
      <c r="F246" s="20" t="s">
        <v>154</v>
      </c>
      <c r="G246" s="16">
        <f>SUM(H246+K246+N246+O246+P246)</f>
        <v>2733000</v>
      </c>
      <c r="H246" s="16">
        <v>0</v>
      </c>
      <c r="I246" s="16">
        <v>0</v>
      </c>
      <c r="J246" s="16">
        <v>0</v>
      </c>
      <c r="K246" s="16">
        <v>714000</v>
      </c>
      <c r="L246" s="16">
        <v>711820</v>
      </c>
      <c r="M246" s="16">
        <v>2180</v>
      </c>
      <c r="N246" s="16">
        <v>1837000</v>
      </c>
      <c r="O246" s="16">
        <v>182000</v>
      </c>
      <c r="P246" s="15">
        <v>0</v>
      </c>
      <c r="Q246" s="84" t="s">
        <v>358</v>
      </c>
    </row>
    <row r="247" spans="1:17" s="11" customFormat="1" ht="44.25" customHeight="1">
      <c r="A247" s="57"/>
      <c r="B247" s="57"/>
      <c r="C247" s="57"/>
      <c r="D247" s="55"/>
      <c r="E247" s="17" t="s">
        <v>11</v>
      </c>
      <c r="F247" s="20" t="s">
        <v>154</v>
      </c>
      <c r="G247" s="16">
        <f>SUM(H247+K247+N247+O247+P247)</f>
        <v>2733000</v>
      </c>
      <c r="H247" s="16">
        <v>0</v>
      </c>
      <c r="I247" s="16">
        <v>0</v>
      </c>
      <c r="J247" s="16">
        <v>0</v>
      </c>
      <c r="K247" s="16">
        <v>714000</v>
      </c>
      <c r="L247" s="16">
        <v>711820</v>
      </c>
      <c r="M247" s="16">
        <v>2180</v>
      </c>
      <c r="N247" s="16">
        <v>2019000</v>
      </c>
      <c r="O247" s="16">
        <v>0</v>
      </c>
      <c r="P247" s="15">
        <v>0</v>
      </c>
      <c r="Q247" s="84"/>
    </row>
    <row r="248" spans="1:17" s="11" customFormat="1" ht="44.25" customHeight="1">
      <c r="A248" s="57"/>
      <c r="B248" s="57"/>
      <c r="C248" s="57"/>
      <c r="D248" s="55"/>
      <c r="E248" s="17" t="s">
        <v>12</v>
      </c>
      <c r="F248" s="14"/>
      <c r="G248" s="16">
        <f>G247-G246</f>
        <v>0</v>
      </c>
      <c r="H248" s="16">
        <f t="shared" ref="H248:P248" si="84">H247-H246</f>
        <v>0</v>
      </c>
      <c r="I248" s="16">
        <f t="shared" si="84"/>
        <v>0</v>
      </c>
      <c r="J248" s="16">
        <f t="shared" si="84"/>
        <v>0</v>
      </c>
      <c r="K248" s="16">
        <f t="shared" si="84"/>
        <v>0</v>
      </c>
      <c r="L248" s="16">
        <f t="shared" si="84"/>
        <v>0</v>
      </c>
      <c r="M248" s="16">
        <f t="shared" si="84"/>
        <v>0</v>
      </c>
      <c r="N248" s="16">
        <f t="shared" si="84"/>
        <v>182000</v>
      </c>
      <c r="O248" s="16">
        <f t="shared" si="84"/>
        <v>-182000</v>
      </c>
      <c r="P248" s="16">
        <f t="shared" si="84"/>
        <v>0</v>
      </c>
      <c r="Q248" s="84"/>
    </row>
    <row r="249" spans="1:17" s="11" customFormat="1" ht="43.5" customHeight="1">
      <c r="A249" s="57" t="s">
        <v>123</v>
      </c>
      <c r="B249" s="57" t="s">
        <v>142</v>
      </c>
      <c r="C249" s="57" t="s">
        <v>155</v>
      </c>
      <c r="D249" s="55" t="s">
        <v>253</v>
      </c>
      <c r="E249" s="17" t="s">
        <v>10</v>
      </c>
      <c r="F249" s="20" t="s">
        <v>156</v>
      </c>
      <c r="G249" s="16">
        <v>2264000</v>
      </c>
      <c r="H249" s="16">
        <v>143000</v>
      </c>
      <c r="I249" s="16">
        <v>143000</v>
      </c>
      <c r="J249" s="16">
        <v>0</v>
      </c>
      <c r="K249" s="16">
        <v>499622</v>
      </c>
      <c r="L249" s="16">
        <v>499622</v>
      </c>
      <c r="M249" s="16">
        <v>0</v>
      </c>
      <c r="N249" s="16">
        <v>1538000</v>
      </c>
      <c r="O249" s="16">
        <v>8378</v>
      </c>
      <c r="P249" s="15">
        <v>0</v>
      </c>
      <c r="Q249" s="56" t="s">
        <v>359</v>
      </c>
    </row>
    <row r="250" spans="1:17" s="11" customFormat="1" ht="43.5" customHeight="1">
      <c r="A250" s="57"/>
      <c r="B250" s="57"/>
      <c r="C250" s="57"/>
      <c r="D250" s="55"/>
      <c r="E250" s="17" t="s">
        <v>11</v>
      </c>
      <c r="F250" s="20" t="s">
        <v>360</v>
      </c>
      <c r="G250" s="16">
        <v>2264000</v>
      </c>
      <c r="H250" s="16">
        <v>143000</v>
      </c>
      <c r="I250" s="16">
        <v>143000</v>
      </c>
      <c r="J250" s="16">
        <v>0</v>
      </c>
      <c r="K250" s="16">
        <v>499622</v>
      </c>
      <c r="L250" s="16">
        <v>499622</v>
      </c>
      <c r="M250" s="16">
        <v>0</v>
      </c>
      <c r="N250" s="30">
        <v>1546785</v>
      </c>
      <c r="O250" s="16">
        <v>0</v>
      </c>
      <c r="P250" s="15">
        <v>0</v>
      </c>
      <c r="Q250" s="56"/>
    </row>
    <row r="251" spans="1:17" s="11" customFormat="1" ht="43.5" customHeight="1">
      <c r="A251" s="57"/>
      <c r="B251" s="57"/>
      <c r="C251" s="57"/>
      <c r="D251" s="55"/>
      <c r="E251" s="17" t="s">
        <v>12</v>
      </c>
      <c r="F251" s="14"/>
      <c r="G251" s="16">
        <f>G250-G249</f>
        <v>0</v>
      </c>
      <c r="H251" s="16">
        <f t="shared" ref="H251:P251" si="85">H250-H249</f>
        <v>0</v>
      </c>
      <c r="I251" s="16">
        <f t="shared" si="85"/>
        <v>0</v>
      </c>
      <c r="J251" s="16">
        <f t="shared" si="85"/>
        <v>0</v>
      </c>
      <c r="K251" s="16">
        <f t="shared" si="85"/>
        <v>0</v>
      </c>
      <c r="L251" s="16">
        <f t="shared" si="85"/>
        <v>0</v>
      </c>
      <c r="M251" s="16">
        <f t="shared" si="85"/>
        <v>0</v>
      </c>
      <c r="N251" s="16">
        <f t="shared" si="85"/>
        <v>8785</v>
      </c>
      <c r="O251" s="16">
        <f t="shared" si="85"/>
        <v>-8378</v>
      </c>
      <c r="P251" s="16">
        <f t="shared" si="85"/>
        <v>0</v>
      </c>
      <c r="Q251" s="56"/>
    </row>
    <row r="252" spans="1:17" s="11" customFormat="1" ht="49.5" customHeight="1">
      <c r="A252" s="57" t="s">
        <v>123</v>
      </c>
      <c r="B252" s="57" t="s">
        <v>157</v>
      </c>
      <c r="C252" s="57" t="s">
        <v>158</v>
      </c>
      <c r="D252" s="55" t="s">
        <v>253</v>
      </c>
      <c r="E252" s="17" t="s">
        <v>10</v>
      </c>
      <c r="F252" s="20" t="s">
        <v>159</v>
      </c>
      <c r="G252" s="15">
        <v>17811000</v>
      </c>
      <c r="H252" s="15">
        <v>625000</v>
      </c>
      <c r="I252" s="15">
        <v>625000</v>
      </c>
      <c r="J252" s="15">
        <v>0</v>
      </c>
      <c r="K252" s="15">
        <v>8247500</v>
      </c>
      <c r="L252" s="15">
        <v>4509144</v>
      </c>
      <c r="M252" s="15">
        <v>3738356</v>
      </c>
      <c r="N252" s="15">
        <v>3338750</v>
      </c>
      <c r="O252" s="15">
        <v>5599750</v>
      </c>
      <c r="P252" s="15">
        <v>0</v>
      </c>
      <c r="Q252" s="56" t="s">
        <v>361</v>
      </c>
    </row>
    <row r="253" spans="1:17" s="11" customFormat="1" ht="49.5" customHeight="1">
      <c r="A253" s="57"/>
      <c r="B253" s="57"/>
      <c r="C253" s="57"/>
      <c r="D253" s="55"/>
      <c r="E253" s="17" t="s">
        <v>11</v>
      </c>
      <c r="F253" s="20" t="s">
        <v>159</v>
      </c>
      <c r="G253" s="15">
        <v>17811000</v>
      </c>
      <c r="H253" s="15">
        <v>625000</v>
      </c>
      <c r="I253" s="15">
        <v>625000</v>
      </c>
      <c r="J253" s="15">
        <v>0</v>
      </c>
      <c r="K253" s="15">
        <v>8247500</v>
      </c>
      <c r="L253" s="15">
        <v>4509144</v>
      </c>
      <c r="M253" s="15">
        <v>3738356</v>
      </c>
      <c r="N253" s="15">
        <v>3338750</v>
      </c>
      <c r="O253" s="15">
        <v>5599750</v>
      </c>
      <c r="P253" s="15">
        <v>0</v>
      </c>
      <c r="Q253" s="56"/>
    </row>
    <row r="254" spans="1:17" s="11" customFormat="1" ht="42" customHeight="1">
      <c r="A254" s="57"/>
      <c r="B254" s="57"/>
      <c r="C254" s="57"/>
      <c r="D254" s="55"/>
      <c r="E254" s="17" t="s">
        <v>12</v>
      </c>
      <c r="F254" s="14"/>
      <c r="G254" s="15">
        <f>G253-G252</f>
        <v>0</v>
      </c>
      <c r="H254" s="15">
        <f t="shared" ref="H254:P254" si="86">H253-H252</f>
        <v>0</v>
      </c>
      <c r="I254" s="15">
        <f t="shared" si="86"/>
        <v>0</v>
      </c>
      <c r="J254" s="15">
        <f t="shared" si="86"/>
        <v>0</v>
      </c>
      <c r="K254" s="15">
        <f t="shared" si="86"/>
        <v>0</v>
      </c>
      <c r="L254" s="15">
        <f t="shared" si="86"/>
        <v>0</v>
      </c>
      <c r="M254" s="15">
        <f t="shared" si="86"/>
        <v>0</v>
      </c>
      <c r="N254" s="15">
        <f t="shared" si="86"/>
        <v>0</v>
      </c>
      <c r="O254" s="15">
        <f t="shared" si="86"/>
        <v>0</v>
      </c>
      <c r="P254" s="15">
        <f t="shared" si="86"/>
        <v>0</v>
      </c>
      <c r="Q254" s="56"/>
    </row>
    <row r="255" spans="1:17" s="11" customFormat="1" ht="45">
      <c r="A255" s="57" t="s">
        <v>123</v>
      </c>
      <c r="B255" s="57" t="s">
        <v>142</v>
      </c>
      <c r="C255" s="62" t="s">
        <v>160</v>
      </c>
      <c r="D255" s="55" t="s">
        <v>253</v>
      </c>
      <c r="E255" s="17" t="s">
        <v>10</v>
      </c>
      <c r="F255" s="14" t="s">
        <v>161</v>
      </c>
      <c r="G255" s="16">
        <v>19728750</v>
      </c>
      <c r="H255" s="16">
        <v>7748750</v>
      </c>
      <c r="I255" s="16">
        <v>7748750</v>
      </c>
      <c r="J255" s="16">
        <v>0</v>
      </c>
      <c r="K255" s="16">
        <v>11980000</v>
      </c>
      <c r="L255" s="16">
        <v>10033967</v>
      </c>
      <c r="M255" s="16">
        <v>1946033</v>
      </c>
      <c r="N255" s="16">
        <v>0</v>
      </c>
      <c r="O255" s="16">
        <v>0</v>
      </c>
      <c r="P255" s="16">
        <v>0</v>
      </c>
      <c r="Q255" s="85" t="s">
        <v>362</v>
      </c>
    </row>
    <row r="256" spans="1:17" s="11" customFormat="1" ht="45">
      <c r="A256" s="57"/>
      <c r="B256" s="57"/>
      <c r="C256" s="62"/>
      <c r="D256" s="55"/>
      <c r="E256" s="17" t="s">
        <v>11</v>
      </c>
      <c r="F256" s="14" t="s">
        <v>161</v>
      </c>
      <c r="G256" s="16">
        <v>19728750</v>
      </c>
      <c r="H256" s="16">
        <v>7748750</v>
      </c>
      <c r="I256" s="16">
        <v>7748750</v>
      </c>
      <c r="J256" s="16">
        <v>0</v>
      </c>
      <c r="K256" s="16">
        <v>11980000</v>
      </c>
      <c r="L256" s="16">
        <v>10033967</v>
      </c>
      <c r="M256" s="16">
        <v>1946033</v>
      </c>
      <c r="N256" s="16">
        <v>0</v>
      </c>
      <c r="O256" s="16">
        <v>0</v>
      </c>
      <c r="P256" s="16">
        <v>0</v>
      </c>
      <c r="Q256" s="85"/>
    </row>
    <row r="257" spans="1:17" s="11" customFormat="1" ht="39" customHeight="1">
      <c r="A257" s="57"/>
      <c r="B257" s="57"/>
      <c r="C257" s="62"/>
      <c r="D257" s="55"/>
      <c r="E257" s="17" t="s">
        <v>12</v>
      </c>
      <c r="F257" s="14"/>
      <c r="G257" s="15">
        <f>G256-G255</f>
        <v>0</v>
      </c>
      <c r="H257" s="15">
        <f t="shared" ref="H257:P257" si="87">H256-H255</f>
        <v>0</v>
      </c>
      <c r="I257" s="15">
        <f t="shared" si="87"/>
        <v>0</v>
      </c>
      <c r="J257" s="15">
        <f t="shared" si="87"/>
        <v>0</v>
      </c>
      <c r="K257" s="15">
        <f t="shared" si="87"/>
        <v>0</v>
      </c>
      <c r="L257" s="15">
        <f t="shared" si="87"/>
        <v>0</v>
      </c>
      <c r="M257" s="15">
        <f t="shared" si="87"/>
        <v>0</v>
      </c>
      <c r="N257" s="15">
        <f t="shared" si="87"/>
        <v>0</v>
      </c>
      <c r="O257" s="15">
        <f t="shared" si="87"/>
        <v>0</v>
      </c>
      <c r="P257" s="15">
        <f t="shared" si="87"/>
        <v>0</v>
      </c>
      <c r="Q257" s="85"/>
    </row>
    <row r="258" spans="1:17" s="11" customFormat="1" ht="46.5" customHeight="1">
      <c r="A258" s="62" t="s">
        <v>256</v>
      </c>
      <c r="B258" s="62" t="s">
        <v>257</v>
      </c>
      <c r="C258" s="62" t="s">
        <v>162</v>
      </c>
      <c r="D258" s="55" t="s">
        <v>253</v>
      </c>
      <c r="E258" s="17" t="s">
        <v>10</v>
      </c>
      <c r="F258" s="14" t="s">
        <v>163</v>
      </c>
      <c r="G258" s="16">
        <v>12375000</v>
      </c>
      <c r="H258" s="16">
        <v>5497427</v>
      </c>
      <c r="I258" s="16">
        <v>5497427</v>
      </c>
      <c r="J258" s="16">
        <v>0</v>
      </c>
      <c r="K258" s="16">
        <v>6877573</v>
      </c>
      <c r="L258" s="16">
        <v>5634276</v>
      </c>
      <c r="M258" s="16">
        <v>1243297</v>
      </c>
      <c r="N258" s="16">
        <v>0</v>
      </c>
      <c r="O258" s="16">
        <v>0</v>
      </c>
      <c r="P258" s="16">
        <v>0</v>
      </c>
      <c r="Q258" s="85" t="s">
        <v>363</v>
      </c>
    </row>
    <row r="259" spans="1:17" s="11" customFormat="1" ht="46.5" customHeight="1">
      <c r="A259" s="62"/>
      <c r="B259" s="63"/>
      <c r="C259" s="62"/>
      <c r="D259" s="55"/>
      <c r="E259" s="17" t="s">
        <v>11</v>
      </c>
      <c r="F259" s="14" t="s">
        <v>163</v>
      </c>
      <c r="G259" s="16">
        <v>12375000</v>
      </c>
      <c r="H259" s="16">
        <v>5497427</v>
      </c>
      <c r="I259" s="16">
        <v>5497427</v>
      </c>
      <c r="J259" s="16">
        <v>0</v>
      </c>
      <c r="K259" s="16">
        <v>6877573</v>
      </c>
      <c r="L259" s="16">
        <v>5634276</v>
      </c>
      <c r="M259" s="16">
        <v>1243297</v>
      </c>
      <c r="N259" s="16">
        <v>0</v>
      </c>
      <c r="O259" s="16">
        <v>0</v>
      </c>
      <c r="P259" s="16">
        <v>0</v>
      </c>
      <c r="Q259" s="85"/>
    </row>
    <row r="260" spans="1:17" s="11" customFormat="1" ht="46.5" customHeight="1">
      <c r="A260" s="62"/>
      <c r="B260" s="63"/>
      <c r="C260" s="62"/>
      <c r="D260" s="55"/>
      <c r="E260" s="17" t="s">
        <v>12</v>
      </c>
      <c r="F260" s="14"/>
      <c r="G260" s="15">
        <f>G259-G258</f>
        <v>0</v>
      </c>
      <c r="H260" s="15">
        <f t="shared" ref="H260:P260" si="88">H259-H258</f>
        <v>0</v>
      </c>
      <c r="I260" s="15">
        <f t="shared" si="88"/>
        <v>0</v>
      </c>
      <c r="J260" s="15">
        <f t="shared" si="88"/>
        <v>0</v>
      </c>
      <c r="K260" s="15">
        <f t="shared" si="88"/>
        <v>0</v>
      </c>
      <c r="L260" s="15">
        <f t="shared" si="88"/>
        <v>0</v>
      </c>
      <c r="M260" s="15">
        <f t="shared" si="88"/>
        <v>0</v>
      </c>
      <c r="N260" s="15">
        <f t="shared" si="88"/>
        <v>0</v>
      </c>
      <c r="O260" s="15">
        <f t="shared" si="88"/>
        <v>0</v>
      </c>
      <c r="P260" s="15">
        <f t="shared" si="88"/>
        <v>0</v>
      </c>
      <c r="Q260" s="85"/>
    </row>
    <row r="261" spans="1:17" s="11" customFormat="1" ht="45.75" customHeight="1">
      <c r="A261" s="57" t="s">
        <v>258</v>
      </c>
      <c r="B261" s="57" t="s">
        <v>259</v>
      </c>
      <c r="C261" s="70" t="s">
        <v>260</v>
      </c>
      <c r="D261" s="55" t="s">
        <v>261</v>
      </c>
      <c r="E261" s="17" t="s">
        <v>10</v>
      </c>
      <c r="F261" s="14" t="s">
        <v>262</v>
      </c>
      <c r="G261" s="15">
        <v>3720000</v>
      </c>
      <c r="H261" s="16">
        <v>0</v>
      </c>
      <c r="I261" s="30">
        <v>0</v>
      </c>
      <c r="J261" s="16">
        <f>H261-I261</f>
        <v>0</v>
      </c>
      <c r="K261" s="16">
        <v>0</v>
      </c>
      <c r="L261" s="16">
        <v>0</v>
      </c>
      <c r="M261" s="16">
        <f>K261-L261</f>
        <v>0</v>
      </c>
      <c r="N261" s="16">
        <v>738744</v>
      </c>
      <c r="O261" s="16">
        <v>1723531</v>
      </c>
      <c r="P261" s="16">
        <v>1149020</v>
      </c>
      <c r="Q261" s="68" t="s">
        <v>364</v>
      </c>
    </row>
    <row r="262" spans="1:17" s="11" customFormat="1" ht="45.75" customHeight="1">
      <c r="A262" s="58"/>
      <c r="B262" s="58"/>
      <c r="C262" s="71"/>
      <c r="D262" s="55"/>
      <c r="E262" s="17" t="s">
        <v>11</v>
      </c>
      <c r="F262" s="14" t="s">
        <v>262</v>
      </c>
      <c r="G262" s="15">
        <v>3720000</v>
      </c>
      <c r="H262" s="16">
        <v>0</v>
      </c>
      <c r="I262" s="30">
        <v>0</v>
      </c>
      <c r="J262" s="16">
        <f>H262-I262</f>
        <v>0</v>
      </c>
      <c r="K262" s="16">
        <v>0</v>
      </c>
      <c r="L262" s="16">
        <v>0</v>
      </c>
      <c r="M262" s="16">
        <f>K262-L262</f>
        <v>0</v>
      </c>
      <c r="N262" s="16">
        <v>738744</v>
      </c>
      <c r="O262" s="16">
        <v>2872551</v>
      </c>
      <c r="P262" s="16">
        <v>0</v>
      </c>
      <c r="Q262" s="68"/>
    </row>
    <row r="263" spans="1:17" s="11" customFormat="1" ht="45.75" customHeight="1">
      <c r="A263" s="58"/>
      <c r="B263" s="58"/>
      <c r="C263" s="71"/>
      <c r="D263" s="55"/>
      <c r="E263" s="17" t="s">
        <v>12</v>
      </c>
      <c r="F263" s="14"/>
      <c r="G263" s="15">
        <f>G262-G261</f>
        <v>0</v>
      </c>
      <c r="H263" s="15">
        <f t="shared" ref="H263:P263" si="89">H262-H261</f>
        <v>0</v>
      </c>
      <c r="I263" s="15">
        <f t="shared" si="89"/>
        <v>0</v>
      </c>
      <c r="J263" s="15">
        <f t="shared" si="89"/>
        <v>0</v>
      </c>
      <c r="K263" s="15">
        <f t="shared" si="89"/>
        <v>0</v>
      </c>
      <c r="L263" s="15">
        <f t="shared" si="89"/>
        <v>0</v>
      </c>
      <c r="M263" s="15">
        <f t="shared" si="89"/>
        <v>0</v>
      </c>
      <c r="N263" s="15">
        <f t="shared" si="89"/>
        <v>0</v>
      </c>
      <c r="O263" s="15">
        <f t="shared" si="89"/>
        <v>1149020</v>
      </c>
      <c r="P263" s="15">
        <f t="shared" si="89"/>
        <v>-1149020</v>
      </c>
      <c r="Q263" s="68"/>
    </row>
    <row r="264" spans="1:17" s="11" customFormat="1" ht="45.75" customHeight="1">
      <c r="A264" s="57" t="s">
        <v>258</v>
      </c>
      <c r="B264" s="57" t="s">
        <v>259</v>
      </c>
      <c r="C264" s="57" t="s">
        <v>263</v>
      </c>
      <c r="D264" s="55" t="s">
        <v>261</v>
      </c>
      <c r="E264" s="17" t="s">
        <v>10</v>
      </c>
      <c r="F264" s="14" t="s">
        <v>264</v>
      </c>
      <c r="G264" s="15">
        <f>SUM(H264,K264,N264,O264,P264)</f>
        <v>2040000</v>
      </c>
      <c r="H264" s="16">
        <v>0</v>
      </c>
      <c r="I264" s="16">
        <v>0</v>
      </c>
      <c r="J264" s="16">
        <f>H264-I264</f>
        <v>0</v>
      </c>
      <c r="K264" s="16">
        <v>0</v>
      </c>
      <c r="L264" s="16">
        <v>0</v>
      </c>
      <c r="M264" s="16">
        <f>K264-L264</f>
        <v>0</v>
      </c>
      <c r="N264" s="16">
        <v>425966</v>
      </c>
      <c r="O264" s="16">
        <v>967000</v>
      </c>
      <c r="P264" s="16">
        <v>647034</v>
      </c>
      <c r="Q264" s="68" t="s">
        <v>365</v>
      </c>
    </row>
    <row r="265" spans="1:17" s="11" customFormat="1" ht="45.75" customHeight="1">
      <c r="A265" s="58"/>
      <c r="B265" s="58"/>
      <c r="C265" s="58"/>
      <c r="D265" s="55"/>
      <c r="E265" s="17" t="s">
        <v>11</v>
      </c>
      <c r="F265" s="14" t="s">
        <v>264</v>
      </c>
      <c r="G265" s="15">
        <f>SUM(H265,K265,N265,O265,P265)</f>
        <v>2040000</v>
      </c>
      <c r="H265" s="16">
        <v>0</v>
      </c>
      <c r="I265" s="16">
        <v>0</v>
      </c>
      <c r="J265" s="16">
        <f>H265-I265</f>
        <v>0</v>
      </c>
      <c r="K265" s="16">
        <v>0</v>
      </c>
      <c r="L265" s="16">
        <v>0</v>
      </c>
      <c r="M265" s="16">
        <f>K265-L265</f>
        <v>0</v>
      </c>
      <c r="N265" s="16">
        <v>425966</v>
      </c>
      <c r="O265" s="16">
        <v>967000</v>
      </c>
      <c r="P265" s="16">
        <v>647034</v>
      </c>
      <c r="Q265" s="68"/>
    </row>
    <row r="266" spans="1:17" s="11" customFormat="1" ht="45.75" customHeight="1">
      <c r="A266" s="58"/>
      <c r="B266" s="58"/>
      <c r="C266" s="58"/>
      <c r="D266" s="55"/>
      <c r="E266" s="17" t="s">
        <v>12</v>
      </c>
      <c r="F266" s="14"/>
      <c r="G266" s="15">
        <f>G265-G264</f>
        <v>0</v>
      </c>
      <c r="H266" s="15">
        <f t="shared" ref="H266:P266" si="90">H265-H264</f>
        <v>0</v>
      </c>
      <c r="I266" s="15">
        <f t="shared" si="90"/>
        <v>0</v>
      </c>
      <c r="J266" s="15">
        <f t="shared" si="90"/>
        <v>0</v>
      </c>
      <c r="K266" s="15">
        <f t="shared" si="90"/>
        <v>0</v>
      </c>
      <c r="L266" s="15">
        <f t="shared" si="90"/>
        <v>0</v>
      </c>
      <c r="M266" s="15">
        <f t="shared" si="90"/>
        <v>0</v>
      </c>
      <c r="N266" s="15">
        <f t="shared" si="90"/>
        <v>0</v>
      </c>
      <c r="O266" s="15">
        <f t="shared" si="90"/>
        <v>0</v>
      </c>
      <c r="P266" s="15">
        <f t="shared" si="90"/>
        <v>0</v>
      </c>
      <c r="Q266" s="68"/>
    </row>
    <row r="267" spans="1:17" s="11" customFormat="1" ht="54" customHeight="1">
      <c r="A267" s="57" t="s">
        <v>258</v>
      </c>
      <c r="B267" s="57" t="s">
        <v>259</v>
      </c>
      <c r="C267" s="51" t="s">
        <v>367</v>
      </c>
      <c r="D267" s="55" t="s">
        <v>261</v>
      </c>
      <c r="E267" s="17" t="s">
        <v>10</v>
      </c>
      <c r="F267" s="20"/>
      <c r="G267" s="15"/>
      <c r="H267" s="16"/>
      <c r="I267" s="16"/>
      <c r="J267" s="16"/>
      <c r="K267" s="16"/>
      <c r="L267" s="16"/>
      <c r="M267" s="16"/>
      <c r="N267" s="16"/>
      <c r="O267" s="16"/>
      <c r="P267" s="15"/>
      <c r="Q267" s="68" t="s">
        <v>406</v>
      </c>
    </row>
    <row r="268" spans="1:17" s="11" customFormat="1" ht="54" customHeight="1">
      <c r="A268" s="58"/>
      <c r="B268" s="58"/>
      <c r="C268" s="51"/>
      <c r="D268" s="55"/>
      <c r="E268" s="17" t="s">
        <v>11</v>
      </c>
      <c r="F268" s="14" t="s">
        <v>366</v>
      </c>
      <c r="G268" s="15">
        <v>8618000</v>
      </c>
      <c r="H268" s="16">
        <v>0</v>
      </c>
      <c r="I268" s="16">
        <v>0</v>
      </c>
      <c r="J268" s="16">
        <f>H268-I268</f>
        <v>0</v>
      </c>
      <c r="K268" s="16">
        <v>0</v>
      </c>
      <c r="L268" s="16">
        <v>0</v>
      </c>
      <c r="M268" s="16">
        <f>K268-L268</f>
        <v>0</v>
      </c>
      <c r="N268" s="16">
        <v>154562</v>
      </c>
      <c r="O268" s="16">
        <v>1000000</v>
      </c>
      <c r="P268" s="16">
        <v>7354510</v>
      </c>
      <c r="Q268" s="68"/>
    </row>
    <row r="269" spans="1:17" s="11" customFormat="1" ht="54" customHeight="1">
      <c r="A269" s="58"/>
      <c r="B269" s="58"/>
      <c r="C269" s="51"/>
      <c r="D269" s="55"/>
      <c r="E269" s="17" t="s">
        <v>12</v>
      </c>
      <c r="F269" s="25"/>
      <c r="G269" s="16">
        <f t="shared" ref="G269:P269" si="91">G268-G267</f>
        <v>8618000</v>
      </c>
      <c r="H269" s="16">
        <f t="shared" si="91"/>
        <v>0</v>
      </c>
      <c r="I269" s="16">
        <f t="shared" si="91"/>
        <v>0</v>
      </c>
      <c r="J269" s="16">
        <f t="shared" si="91"/>
        <v>0</v>
      </c>
      <c r="K269" s="16">
        <f t="shared" si="91"/>
        <v>0</v>
      </c>
      <c r="L269" s="16">
        <f t="shared" si="91"/>
        <v>0</v>
      </c>
      <c r="M269" s="16">
        <f t="shared" si="91"/>
        <v>0</v>
      </c>
      <c r="N269" s="16">
        <f t="shared" si="91"/>
        <v>154562</v>
      </c>
      <c r="O269" s="16">
        <f t="shared" si="91"/>
        <v>1000000</v>
      </c>
      <c r="P269" s="16">
        <f t="shared" si="91"/>
        <v>7354510</v>
      </c>
      <c r="Q269" s="68"/>
    </row>
    <row r="270" spans="1:17" s="11" customFormat="1" ht="54" customHeight="1">
      <c r="A270" s="57" t="s">
        <v>176</v>
      </c>
      <c r="B270" s="57" t="s">
        <v>177</v>
      </c>
      <c r="C270" s="57" t="s">
        <v>178</v>
      </c>
      <c r="D270" s="55" t="s">
        <v>265</v>
      </c>
      <c r="E270" s="13" t="s">
        <v>10</v>
      </c>
      <c r="F270" s="14" t="s">
        <v>266</v>
      </c>
      <c r="G270" s="15">
        <f>SUM(H270,K270,N270,O270,P270)</f>
        <v>16519000</v>
      </c>
      <c r="H270" s="16">
        <v>1250000</v>
      </c>
      <c r="I270" s="16">
        <v>1250000</v>
      </c>
      <c r="J270" s="16">
        <v>0</v>
      </c>
      <c r="K270" s="16">
        <v>7000000</v>
      </c>
      <c r="L270" s="16">
        <v>3102137</v>
      </c>
      <c r="M270" s="16">
        <f>K270-L270</f>
        <v>3897863</v>
      </c>
      <c r="N270" s="16">
        <v>8269000</v>
      </c>
      <c r="O270" s="16">
        <v>0</v>
      </c>
      <c r="P270" s="16">
        <v>0</v>
      </c>
      <c r="Q270" s="56" t="s">
        <v>405</v>
      </c>
    </row>
    <row r="271" spans="1:17" s="11" customFormat="1" ht="54" customHeight="1">
      <c r="A271" s="58"/>
      <c r="B271" s="58"/>
      <c r="C271" s="58"/>
      <c r="D271" s="55"/>
      <c r="E271" s="13" t="s">
        <v>11</v>
      </c>
      <c r="F271" s="14" t="s">
        <v>335</v>
      </c>
      <c r="G271" s="15">
        <f>SUM(H271,K271,N271,O271,P271)</f>
        <v>16519000</v>
      </c>
      <c r="H271" s="16">
        <v>1250000</v>
      </c>
      <c r="I271" s="16">
        <v>1250000</v>
      </c>
      <c r="J271" s="16">
        <v>0</v>
      </c>
      <c r="K271" s="16">
        <v>7000000</v>
      </c>
      <c r="L271" s="16">
        <v>3102137</v>
      </c>
      <c r="M271" s="16">
        <f>K271-L271</f>
        <v>3897863</v>
      </c>
      <c r="N271" s="16">
        <v>8269000</v>
      </c>
      <c r="O271" s="16">
        <v>0</v>
      </c>
      <c r="P271" s="16">
        <v>0</v>
      </c>
      <c r="Q271" s="56"/>
    </row>
    <row r="272" spans="1:17" s="11" customFormat="1" ht="54" customHeight="1">
      <c r="A272" s="58"/>
      <c r="B272" s="58"/>
      <c r="C272" s="58"/>
      <c r="D272" s="55"/>
      <c r="E272" s="13" t="s">
        <v>12</v>
      </c>
      <c r="F272" s="14"/>
      <c r="G272" s="16">
        <f>G271-G270</f>
        <v>0</v>
      </c>
      <c r="H272" s="16">
        <f t="shared" ref="H272:P272" si="92">H271-H270</f>
        <v>0</v>
      </c>
      <c r="I272" s="16">
        <f t="shared" si="92"/>
        <v>0</v>
      </c>
      <c r="J272" s="16">
        <f t="shared" si="92"/>
        <v>0</v>
      </c>
      <c r="K272" s="16">
        <f t="shared" si="92"/>
        <v>0</v>
      </c>
      <c r="L272" s="16">
        <f t="shared" si="92"/>
        <v>0</v>
      </c>
      <c r="M272" s="16">
        <f t="shared" si="92"/>
        <v>0</v>
      </c>
      <c r="N272" s="16">
        <f t="shared" si="92"/>
        <v>0</v>
      </c>
      <c r="O272" s="16">
        <f t="shared" si="92"/>
        <v>0</v>
      </c>
      <c r="P272" s="16">
        <f t="shared" si="92"/>
        <v>0</v>
      </c>
      <c r="Q272" s="56"/>
    </row>
    <row r="273" spans="1:255" ht="51.75" customHeight="1">
      <c r="A273" s="57" t="s">
        <v>68</v>
      </c>
      <c r="B273" s="57" t="s">
        <v>69</v>
      </c>
      <c r="C273" s="57" t="s">
        <v>70</v>
      </c>
      <c r="D273" s="55" t="s">
        <v>267</v>
      </c>
      <c r="E273" s="17" t="s">
        <v>10</v>
      </c>
      <c r="F273" s="14" t="s">
        <v>71</v>
      </c>
      <c r="G273" s="15">
        <f>SUM(H273,K273,N273,O273,P273)</f>
        <v>3477000</v>
      </c>
      <c r="H273" s="15">
        <v>500000</v>
      </c>
      <c r="I273" s="15">
        <v>500000</v>
      </c>
      <c r="J273" s="15">
        <v>0</v>
      </c>
      <c r="K273" s="15">
        <v>500000</v>
      </c>
      <c r="L273" s="15">
        <v>37049</v>
      </c>
      <c r="M273" s="15">
        <f>K273-L273</f>
        <v>462951</v>
      </c>
      <c r="N273" s="15">
        <v>1000000</v>
      </c>
      <c r="O273" s="15">
        <v>1477000</v>
      </c>
      <c r="P273" s="15">
        <v>0</v>
      </c>
      <c r="Q273" s="68" t="s">
        <v>325</v>
      </c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  <c r="FZ273" s="11"/>
      <c r="GA273" s="11"/>
      <c r="GB273" s="11"/>
      <c r="GC273" s="11"/>
      <c r="GD273" s="11"/>
      <c r="GE273" s="11"/>
      <c r="GF273" s="11"/>
      <c r="GG273" s="11"/>
      <c r="GH273" s="11"/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  <c r="II273" s="11"/>
      <c r="IJ273" s="11"/>
      <c r="IK273" s="11"/>
      <c r="IL273" s="11"/>
      <c r="IM273" s="11"/>
      <c r="IN273" s="11"/>
      <c r="IO273" s="11"/>
      <c r="IP273" s="11"/>
      <c r="IQ273" s="11"/>
      <c r="IR273" s="11"/>
      <c r="IS273" s="11"/>
      <c r="IT273" s="11"/>
      <c r="IU273" s="11"/>
    </row>
    <row r="274" spans="1:255" ht="51.75" customHeight="1">
      <c r="A274" s="57"/>
      <c r="B274" s="57"/>
      <c r="C274" s="57"/>
      <c r="D274" s="55"/>
      <c r="E274" s="17" t="s">
        <v>11</v>
      </c>
      <c r="F274" s="14" t="s">
        <v>324</v>
      </c>
      <c r="G274" s="15">
        <f>SUM(H274,K274,N274,O274,P274)</f>
        <v>3477000</v>
      </c>
      <c r="H274" s="16">
        <v>500000</v>
      </c>
      <c r="I274" s="16">
        <v>500000</v>
      </c>
      <c r="J274" s="15">
        <v>0</v>
      </c>
      <c r="K274" s="16">
        <v>500000</v>
      </c>
      <c r="L274" s="16">
        <v>409378</v>
      </c>
      <c r="M274" s="15">
        <f>K274-L274</f>
        <v>90622</v>
      </c>
      <c r="N274" s="16">
        <v>1000000</v>
      </c>
      <c r="O274" s="16">
        <v>1000000</v>
      </c>
      <c r="P274" s="16">
        <v>477000</v>
      </c>
      <c r="Q274" s="68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/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/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  <c r="II274" s="11"/>
      <c r="IJ274" s="11"/>
      <c r="IK274" s="11"/>
      <c r="IL274" s="11"/>
      <c r="IM274" s="11"/>
      <c r="IN274" s="11"/>
      <c r="IO274" s="11"/>
      <c r="IP274" s="11"/>
      <c r="IQ274" s="11"/>
      <c r="IR274" s="11"/>
      <c r="IS274" s="11"/>
      <c r="IT274" s="11"/>
      <c r="IU274" s="11"/>
    </row>
    <row r="275" spans="1:255" ht="51.75" customHeight="1">
      <c r="A275" s="57"/>
      <c r="B275" s="57"/>
      <c r="C275" s="57"/>
      <c r="D275" s="55"/>
      <c r="E275" s="17" t="s">
        <v>12</v>
      </c>
      <c r="F275" s="14"/>
      <c r="G275" s="16">
        <f>G274-G273</f>
        <v>0</v>
      </c>
      <c r="H275" s="16">
        <f t="shared" ref="H275:P275" si="93">H274-H273</f>
        <v>0</v>
      </c>
      <c r="I275" s="16">
        <f t="shared" si="93"/>
        <v>0</v>
      </c>
      <c r="J275" s="16">
        <f t="shared" si="93"/>
        <v>0</v>
      </c>
      <c r="K275" s="16">
        <f t="shared" si="93"/>
        <v>0</v>
      </c>
      <c r="L275" s="16">
        <f t="shared" si="93"/>
        <v>372329</v>
      </c>
      <c r="M275" s="16">
        <f t="shared" si="93"/>
        <v>-372329</v>
      </c>
      <c r="N275" s="16">
        <f t="shared" si="93"/>
        <v>0</v>
      </c>
      <c r="O275" s="16">
        <f t="shared" si="93"/>
        <v>-477000</v>
      </c>
      <c r="P275" s="16">
        <f t="shared" si="93"/>
        <v>477000</v>
      </c>
      <c r="Q275" s="68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/>
      <c r="GE275" s="11"/>
      <c r="GF275" s="11"/>
      <c r="GG275" s="11"/>
      <c r="GH275" s="11"/>
      <c r="GI275" s="11"/>
      <c r="GJ275" s="11"/>
      <c r="GK275" s="11"/>
      <c r="GL275" s="11"/>
      <c r="GM275" s="11"/>
      <c r="GN275" s="11"/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11"/>
      <c r="IC275" s="11"/>
      <c r="ID275" s="11"/>
      <c r="IE275" s="11"/>
      <c r="IF275" s="11"/>
      <c r="IG275" s="11"/>
      <c r="IH275" s="11"/>
      <c r="II275" s="11"/>
      <c r="IJ275" s="11"/>
      <c r="IK275" s="11"/>
      <c r="IL275" s="11"/>
      <c r="IM275" s="11"/>
      <c r="IN275" s="11"/>
      <c r="IO275" s="11"/>
      <c r="IP275" s="11"/>
      <c r="IQ275" s="11"/>
      <c r="IR275" s="11"/>
      <c r="IS275" s="11"/>
      <c r="IT275" s="11"/>
      <c r="IU275" s="11"/>
    </row>
    <row r="276" spans="1:255" ht="66" customHeight="1">
      <c r="A276" s="57" t="s">
        <v>68</v>
      </c>
      <c r="B276" s="57" t="s">
        <v>69</v>
      </c>
      <c r="C276" s="57" t="s">
        <v>72</v>
      </c>
      <c r="D276" s="55" t="s">
        <v>267</v>
      </c>
      <c r="E276" s="17" t="s">
        <v>10</v>
      </c>
      <c r="F276" s="14" t="s">
        <v>268</v>
      </c>
      <c r="G276" s="15">
        <f>SUM(H276,K276,N276,O276,P276)</f>
        <v>1224000</v>
      </c>
      <c r="H276" s="15">
        <v>0</v>
      </c>
      <c r="I276" s="15">
        <v>0</v>
      </c>
      <c r="J276" s="15">
        <f>H276-I276</f>
        <v>0</v>
      </c>
      <c r="K276" s="15">
        <v>0</v>
      </c>
      <c r="L276" s="15">
        <v>0</v>
      </c>
      <c r="M276" s="15">
        <f>K276-L276</f>
        <v>0</v>
      </c>
      <c r="N276" s="15">
        <v>373000</v>
      </c>
      <c r="O276" s="15">
        <v>851000</v>
      </c>
      <c r="P276" s="15">
        <v>0</v>
      </c>
      <c r="Q276" s="59" t="s">
        <v>327</v>
      </c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  <c r="IM276" s="11"/>
      <c r="IN276" s="11"/>
      <c r="IO276" s="11"/>
      <c r="IP276" s="11"/>
      <c r="IQ276" s="11"/>
      <c r="IR276" s="11"/>
      <c r="IS276" s="11"/>
      <c r="IT276" s="11"/>
      <c r="IU276" s="11"/>
    </row>
    <row r="277" spans="1:255" ht="66" customHeight="1">
      <c r="A277" s="57"/>
      <c r="B277" s="57"/>
      <c r="C277" s="57"/>
      <c r="D277" s="55"/>
      <c r="E277" s="13" t="s">
        <v>1</v>
      </c>
      <c r="F277" s="14" t="s">
        <v>326</v>
      </c>
      <c r="G277" s="15">
        <f>SUM(H277,K277,N277,O277,P277)</f>
        <v>20600000</v>
      </c>
      <c r="H277" s="15">
        <v>0</v>
      </c>
      <c r="I277" s="15">
        <v>0</v>
      </c>
      <c r="J277" s="15">
        <f>H277-I277</f>
        <v>0</v>
      </c>
      <c r="K277" s="15">
        <v>0</v>
      </c>
      <c r="L277" s="15">
        <v>0</v>
      </c>
      <c r="M277" s="15">
        <f>K277-L277</f>
        <v>0</v>
      </c>
      <c r="N277" s="15">
        <v>0</v>
      </c>
      <c r="O277" s="16">
        <v>1000000</v>
      </c>
      <c r="P277" s="16">
        <v>19600000</v>
      </c>
      <c r="Q277" s="60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  <c r="IM277" s="11"/>
      <c r="IN277" s="11"/>
      <c r="IO277" s="11"/>
      <c r="IP277" s="11"/>
      <c r="IQ277" s="11"/>
      <c r="IR277" s="11"/>
      <c r="IS277" s="11"/>
      <c r="IT277" s="11"/>
      <c r="IU277" s="11"/>
    </row>
    <row r="278" spans="1:255" ht="47.25" customHeight="1">
      <c r="A278" s="57"/>
      <c r="B278" s="57"/>
      <c r="C278" s="57"/>
      <c r="D278" s="55"/>
      <c r="E278" s="17" t="s">
        <v>12</v>
      </c>
      <c r="F278" s="14"/>
      <c r="G278" s="16">
        <f>G277-G276</f>
        <v>19376000</v>
      </c>
      <c r="H278" s="16">
        <f t="shared" ref="H278:O278" si="94">H277-H276</f>
        <v>0</v>
      </c>
      <c r="I278" s="16">
        <f t="shared" si="94"/>
        <v>0</v>
      </c>
      <c r="J278" s="16">
        <f t="shared" si="94"/>
        <v>0</v>
      </c>
      <c r="K278" s="16">
        <f t="shared" si="94"/>
        <v>0</v>
      </c>
      <c r="L278" s="16">
        <f t="shared" si="94"/>
        <v>0</v>
      </c>
      <c r="M278" s="16">
        <f t="shared" si="94"/>
        <v>0</v>
      </c>
      <c r="N278" s="16">
        <f t="shared" si="94"/>
        <v>-373000</v>
      </c>
      <c r="O278" s="16">
        <f t="shared" si="94"/>
        <v>149000</v>
      </c>
      <c r="P278" s="16">
        <f>P277-P276</f>
        <v>19600000</v>
      </c>
      <c r="Q278" s="6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IR278" s="11"/>
      <c r="IS278" s="11"/>
      <c r="IT278" s="11"/>
      <c r="IU278" s="11"/>
    </row>
    <row r="279" spans="1:255" ht="47.25" customHeight="1">
      <c r="A279" s="57" t="s">
        <v>68</v>
      </c>
      <c r="B279" s="57" t="s">
        <v>69</v>
      </c>
      <c r="C279" s="57" t="s">
        <v>269</v>
      </c>
      <c r="D279" s="55" t="s">
        <v>267</v>
      </c>
      <c r="E279" s="17" t="s">
        <v>10</v>
      </c>
      <c r="F279" s="14" t="s">
        <v>270</v>
      </c>
      <c r="G279" s="15">
        <f>SUM(H279,K279,N279,O279,P279)</f>
        <v>5080000</v>
      </c>
      <c r="H279" s="15">
        <v>0</v>
      </c>
      <c r="I279" s="15">
        <v>0</v>
      </c>
      <c r="J279" s="15">
        <v>0</v>
      </c>
      <c r="K279" s="15">
        <v>500000</v>
      </c>
      <c r="L279" s="15">
        <v>3600</v>
      </c>
      <c r="M279" s="15">
        <v>496400</v>
      </c>
      <c r="N279" s="15">
        <v>1000000</v>
      </c>
      <c r="O279" s="15">
        <v>3580000</v>
      </c>
      <c r="P279" s="15">
        <v>0</v>
      </c>
      <c r="Q279" s="56" t="s">
        <v>329</v>
      </c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/>
      <c r="HV279" s="11"/>
      <c r="HW279" s="11"/>
      <c r="HX279" s="11"/>
      <c r="HY279" s="11"/>
      <c r="HZ279" s="11"/>
      <c r="IA279" s="11"/>
      <c r="IB279" s="11"/>
      <c r="IC279" s="11"/>
      <c r="ID279" s="11"/>
      <c r="IE279" s="11"/>
      <c r="IF279" s="11"/>
      <c r="IG279" s="11"/>
      <c r="IH279" s="11"/>
      <c r="II279" s="11"/>
      <c r="IJ279" s="11"/>
      <c r="IK279" s="11"/>
      <c r="IL279" s="11"/>
      <c r="IM279" s="11"/>
      <c r="IN279" s="11"/>
      <c r="IO279" s="11"/>
      <c r="IP279" s="11"/>
      <c r="IQ279" s="11"/>
      <c r="IR279" s="11"/>
      <c r="IS279" s="11"/>
      <c r="IT279" s="11"/>
      <c r="IU279" s="11"/>
    </row>
    <row r="280" spans="1:255" ht="74.25" customHeight="1">
      <c r="A280" s="58"/>
      <c r="B280" s="57"/>
      <c r="C280" s="58"/>
      <c r="D280" s="55"/>
      <c r="E280" s="17" t="s">
        <v>11</v>
      </c>
      <c r="F280" s="14" t="s">
        <v>449</v>
      </c>
      <c r="G280" s="15">
        <f>SUM(H280,K280,N280,O280,P280)</f>
        <v>13000000</v>
      </c>
      <c r="H280" s="15">
        <v>0</v>
      </c>
      <c r="I280" s="15">
        <v>0</v>
      </c>
      <c r="J280" s="15">
        <v>0</v>
      </c>
      <c r="K280" s="15">
        <v>500000</v>
      </c>
      <c r="L280" s="15">
        <v>3600</v>
      </c>
      <c r="M280" s="15">
        <v>496400</v>
      </c>
      <c r="N280" s="16">
        <v>1000000</v>
      </c>
      <c r="O280" s="16">
        <v>3480000</v>
      </c>
      <c r="P280" s="16">
        <v>8020000</v>
      </c>
      <c r="Q280" s="56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  <c r="HG280" s="11"/>
      <c r="HH280" s="11"/>
      <c r="HI280" s="11"/>
      <c r="HJ280" s="11"/>
      <c r="HK280" s="11"/>
      <c r="HL280" s="11"/>
      <c r="HM280" s="11"/>
      <c r="HN280" s="11"/>
      <c r="HO280" s="11"/>
      <c r="HP280" s="11"/>
      <c r="HQ280" s="11"/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  <c r="IG280" s="11"/>
      <c r="IH280" s="11"/>
      <c r="II280" s="11"/>
      <c r="IJ280" s="11"/>
      <c r="IK280" s="11"/>
      <c r="IL280" s="11"/>
      <c r="IM280" s="11"/>
      <c r="IN280" s="11"/>
      <c r="IO280" s="11"/>
      <c r="IP280" s="11"/>
      <c r="IQ280" s="11"/>
      <c r="IR280" s="11"/>
      <c r="IS280" s="11"/>
      <c r="IT280" s="11"/>
      <c r="IU280" s="11"/>
    </row>
    <row r="281" spans="1:255" ht="39.75" customHeight="1">
      <c r="A281" s="58"/>
      <c r="B281" s="57"/>
      <c r="C281" s="58"/>
      <c r="D281" s="55"/>
      <c r="E281" s="17" t="s">
        <v>12</v>
      </c>
      <c r="F281" s="14"/>
      <c r="G281" s="16">
        <f>G280-G279</f>
        <v>7920000</v>
      </c>
      <c r="H281" s="16">
        <f t="shared" ref="H281:P281" si="95">H280-H279</f>
        <v>0</v>
      </c>
      <c r="I281" s="16">
        <f t="shared" si="95"/>
        <v>0</v>
      </c>
      <c r="J281" s="16">
        <f t="shared" si="95"/>
        <v>0</v>
      </c>
      <c r="K281" s="16">
        <f t="shared" si="95"/>
        <v>0</v>
      </c>
      <c r="L281" s="16">
        <f t="shared" si="95"/>
        <v>0</v>
      </c>
      <c r="M281" s="16">
        <f t="shared" si="95"/>
        <v>0</v>
      </c>
      <c r="N281" s="16">
        <f t="shared" si="95"/>
        <v>0</v>
      </c>
      <c r="O281" s="16">
        <f t="shared" si="95"/>
        <v>-100000</v>
      </c>
      <c r="P281" s="16">
        <f t="shared" si="95"/>
        <v>8020000</v>
      </c>
      <c r="Q281" s="56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/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/>
      <c r="HV281" s="11"/>
      <c r="HW281" s="11"/>
      <c r="HX281" s="11"/>
      <c r="HY281" s="11"/>
      <c r="HZ281" s="11"/>
      <c r="IA281" s="11"/>
      <c r="IB281" s="11"/>
      <c r="IC281" s="11"/>
      <c r="ID281" s="11"/>
      <c r="IE281" s="11"/>
      <c r="IF281" s="11"/>
      <c r="IG281" s="11"/>
      <c r="IH281" s="11"/>
      <c r="II281" s="11"/>
      <c r="IJ281" s="11"/>
      <c r="IK281" s="11"/>
      <c r="IL281" s="11"/>
      <c r="IM281" s="11"/>
      <c r="IN281" s="11"/>
      <c r="IO281" s="11"/>
      <c r="IP281" s="11"/>
      <c r="IQ281" s="11"/>
      <c r="IR281" s="11"/>
      <c r="IS281" s="11"/>
      <c r="IT281" s="11"/>
      <c r="IU281" s="11"/>
    </row>
    <row r="282" spans="1:255" ht="47.25" customHeight="1">
      <c r="A282" s="57" t="s">
        <v>68</v>
      </c>
      <c r="B282" s="57" t="s">
        <v>69</v>
      </c>
      <c r="C282" s="57" t="s">
        <v>73</v>
      </c>
      <c r="D282" s="55" t="s">
        <v>267</v>
      </c>
      <c r="E282" s="17" t="s">
        <v>10</v>
      </c>
      <c r="F282" s="36" t="s">
        <v>74</v>
      </c>
      <c r="G282" s="15">
        <f t="shared" ref="G282" si="96">SUM(H282,K282,N282,O282,P282)</f>
        <v>38485600</v>
      </c>
      <c r="H282" s="16">
        <v>0</v>
      </c>
      <c r="I282" s="16">
        <v>0</v>
      </c>
      <c r="J282" s="16">
        <v>0</v>
      </c>
      <c r="K282" s="16">
        <v>1903931</v>
      </c>
      <c r="L282" s="16">
        <v>1903931</v>
      </c>
      <c r="M282" s="16">
        <v>0</v>
      </c>
      <c r="N282" s="16">
        <v>12226571</v>
      </c>
      <c r="O282" s="16">
        <v>12332000</v>
      </c>
      <c r="P282" s="16">
        <v>12023098</v>
      </c>
      <c r="Q282" s="68" t="s">
        <v>446</v>
      </c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  <c r="IQ282" s="11"/>
      <c r="IR282" s="11"/>
      <c r="IS282" s="11"/>
      <c r="IT282" s="11"/>
      <c r="IU282" s="11"/>
    </row>
    <row r="283" spans="1:255" ht="47.25" customHeight="1">
      <c r="A283" s="58"/>
      <c r="B283" s="57"/>
      <c r="C283" s="58"/>
      <c r="D283" s="55"/>
      <c r="E283" s="17" t="s">
        <v>11</v>
      </c>
      <c r="F283" s="36" t="s">
        <v>74</v>
      </c>
      <c r="G283" s="15">
        <f t="shared" ref="G283:G284" si="97">SUM(H283,K283,N283,O283,P283)</f>
        <v>38485600</v>
      </c>
      <c r="H283" s="16">
        <v>0</v>
      </c>
      <c r="I283" s="16">
        <v>0</v>
      </c>
      <c r="J283" s="16">
        <v>0</v>
      </c>
      <c r="K283" s="16">
        <v>1903931</v>
      </c>
      <c r="L283" s="16">
        <v>1903931</v>
      </c>
      <c r="M283" s="16">
        <v>0</v>
      </c>
      <c r="N283" s="16">
        <v>7508142</v>
      </c>
      <c r="O283" s="16">
        <v>10550000</v>
      </c>
      <c r="P283" s="16">
        <v>18523527</v>
      </c>
      <c r="Q283" s="68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  <c r="GF283" s="11"/>
      <c r="GG283" s="11"/>
      <c r="GH283" s="11"/>
      <c r="GI283" s="11"/>
      <c r="GJ283" s="11"/>
      <c r="GK283" s="11"/>
      <c r="GL283" s="11"/>
      <c r="GM283" s="11"/>
      <c r="GN283" s="11"/>
      <c r="GO283" s="11"/>
      <c r="GP283" s="11"/>
      <c r="GQ283" s="11"/>
      <c r="GR283" s="11"/>
      <c r="GS283" s="11"/>
      <c r="GT283" s="11"/>
      <c r="GU283" s="11"/>
      <c r="GV283" s="11"/>
      <c r="GW283" s="11"/>
      <c r="GX283" s="11"/>
      <c r="GY283" s="11"/>
      <c r="GZ283" s="11"/>
      <c r="HA283" s="11"/>
      <c r="HB283" s="11"/>
      <c r="HC283" s="11"/>
      <c r="HD283" s="11"/>
      <c r="HE283" s="11"/>
      <c r="HF283" s="11"/>
      <c r="HG283" s="11"/>
      <c r="HH283" s="11"/>
      <c r="HI283" s="11"/>
      <c r="HJ283" s="11"/>
      <c r="HK283" s="11"/>
      <c r="HL283" s="11"/>
      <c r="HM283" s="11"/>
      <c r="HN283" s="11"/>
      <c r="HO283" s="11"/>
      <c r="HP283" s="11"/>
      <c r="HQ283" s="11"/>
      <c r="HR283" s="11"/>
      <c r="HS283" s="11"/>
      <c r="HT283" s="11"/>
      <c r="HU283" s="11"/>
      <c r="HV283" s="11"/>
      <c r="HW283" s="11"/>
      <c r="HX283" s="11"/>
      <c r="HY283" s="11"/>
      <c r="HZ283" s="11"/>
      <c r="IA283" s="11"/>
      <c r="IB283" s="11"/>
      <c r="IC283" s="11"/>
      <c r="ID283" s="11"/>
      <c r="IE283" s="11"/>
      <c r="IF283" s="11"/>
      <c r="IG283" s="11"/>
      <c r="IH283" s="11"/>
      <c r="II283" s="11"/>
      <c r="IJ283" s="11"/>
      <c r="IK283" s="11"/>
      <c r="IL283" s="11"/>
      <c r="IM283" s="11"/>
      <c r="IN283" s="11"/>
      <c r="IO283" s="11"/>
      <c r="IP283" s="11"/>
      <c r="IQ283" s="11"/>
      <c r="IR283" s="11"/>
      <c r="IS283" s="11"/>
      <c r="IT283" s="11"/>
      <c r="IU283" s="11"/>
    </row>
    <row r="284" spans="1:255" ht="39.75" customHeight="1">
      <c r="A284" s="58"/>
      <c r="B284" s="57"/>
      <c r="C284" s="58"/>
      <c r="D284" s="55"/>
      <c r="E284" s="17" t="s">
        <v>12</v>
      </c>
      <c r="F284" s="14"/>
      <c r="G284" s="15">
        <f t="shared" si="97"/>
        <v>0</v>
      </c>
      <c r="H284" s="16">
        <f t="shared" ref="H284:P284" si="98">H283-H282</f>
        <v>0</v>
      </c>
      <c r="I284" s="16">
        <f t="shared" si="98"/>
        <v>0</v>
      </c>
      <c r="J284" s="16">
        <f t="shared" si="98"/>
        <v>0</v>
      </c>
      <c r="K284" s="16">
        <f t="shared" si="98"/>
        <v>0</v>
      </c>
      <c r="L284" s="16">
        <f t="shared" si="98"/>
        <v>0</v>
      </c>
      <c r="M284" s="16">
        <f t="shared" si="98"/>
        <v>0</v>
      </c>
      <c r="N284" s="16">
        <f t="shared" si="98"/>
        <v>-4718429</v>
      </c>
      <c r="O284" s="16">
        <f t="shared" si="98"/>
        <v>-1782000</v>
      </c>
      <c r="P284" s="16">
        <f t="shared" si="98"/>
        <v>6500429</v>
      </c>
      <c r="Q284" s="68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  <c r="II284" s="11"/>
      <c r="IJ284" s="11"/>
      <c r="IK284" s="11"/>
      <c r="IL284" s="11"/>
      <c r="IM284" s="11"/>
      <c r="IN284" s="11"/>
      <c r="IO284" s="11"/>
      <c r="IP284" s="11"/>
      <c r="IQ284" s="11"/>
      <c r="IR284" s="11"/>
      <c r="IS284" s="11"/>
      <c r="IT284" s="11"/>
      <c r="IU284" s="11"/>
    </row>
    <row r="285" spans="1:255" ht="47.25" customHeight="1">
      <c r="A285" s="57" t="s">
        <v>68</v>
      </c>
      <c r="B285" s="57" t="s">
        <v>69</v>
      </c>
      <c r="C285" s="57" t="s">
        <v>75</v>
      </c>
      <c r="D285" s="55" t="s">
        <v>267</v>
      </c>
      <c r="E285" s="17" t="s">
        <v>10</v>
      </c>
      <c r="F285" s="43" t="s">
        <v>442</v>
      </c>
      <c r="G285" s="15">
        <f>SUM(H285,K285,N285,O285,P285)</f>
        <v>9420000</v>
      </c>
      <c r="H285" s="16">
        <v>0</v>
      </c>
      <c r="I285" s="16">
        <v>0</v>
      </c>
      <c r="J285" s="16">
        <v>0</v>
      </c>
      <c r="K285" s="16">
        <v>540000</v>
      </c>
      <c r="L285" s="16">
        <v>540000</v>
      </c>
      <c r="M285" s="16">
        <v>0</v>
      </c>
      <c r="N285" s="16">
        <v>1000000</v>
      </c>
      <c r="O285" s="16">
        <v>3540000</v>
      </c>
      <c r="P285" s="16">
        <v>4340000</v>
      </c>
      <c r="Q285" s="56" t="s">
        <v>328</v>
      </c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IR285" s="11"/>
      <c r="IS285" s="11"/>
      <c r="IT285" s="11"/>
      <c r="IU285" s="11"/>
    </row>
    <row r="286" spans="1:255" ht="47.25" customHeight="1">
      <c r="A286" s="58"/>
      <c r="B286" s="57"/>
      <c r="C286" s="57"/>
      <c r="D286" s="55"/>
      <c r="E286" s="17" t="s">
        <v>11</v>
      </c>
      <c r="F286" s="43" t="s">
        <v>442</v>
      </c>
      <c r="G286" s="15">
        <f>SUM(H286,K286,N286,O286,P286)</f>
        <v>9420000</v>
      </c>
      <c r="H286" s="16">
        <v>0</v>
      </c>
      <c r="I286" s="16">
        <v>0</v>
      </c>
      <c r="J286" s="16">
        <v>0</v>
      </c>
      <c r="K286" s="16">
        <v>540000</v>
      </c>
      <c r="L286" s="16">
        <v>540000</v>
      </c>
      <c r="M286" s="16">
        <v>0</v>
      </c>
      <c r="N286" s="16">
        <v>1000000</v>
      </c>
      <c r="O286" s="16">
        <v>1600000</v>
      </c>
      <c r="P286" s="16">
        <v>6280000</v>
      </c>
      <c r="Q286" s="56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  <c r="II286" s="11"/>
      <c r="IJ286" s="11"/>
      <c r="IK286" s="11"/>
      <c r="IL286" s="11"/>
      <c r="IM286" s="11"/>
      <c r="IN286" s="11"/>
      <c r="IO286" s="11"/>
      <c r="IP286" s="11"/>
      <c r="IQ286" s="11"/>
      <c r="IR286" s="11"/>
      <c r="IS286" s="11"/>
      <c r="IT286" s="11"/>
      <c r="IU286" s="11"/>
    </row>
    <row r="287" spans="1:255" ht="41.25" customHeight="1">
      <c r="A287" s="58"/>
      <c r="B287" s="57"/>
      <c r="C287" s="57"/>
      <c r="D287" s="55"/>
      <c r="E287" s="17" t="s">
        <v>12</v>
      </c>
      <c r="F287" s="14"/>
      <c r="G287" s="16">
        <f t="shared" ref="G287:P287" si="99">G286-G285</f>
        <v>0</v>
      </c>
      <c r="H287" s="16">
        <f t="shared" si="99"/>
        <v>0</v>
      </c>
      <c r="I287" s="16">
        <f t="shared" si="99"/>
        <v>0</v>
      </c>
      <c r="J287" s="16">
        <f t="shared" si="99"/>
        <v>0</v>
      </c>
      <c r="K287" s="16">
        <f t="shared" si="99"/>
        <v>0</v>
      </c>
      <c r="L287" s="16">
        <f t="shared" si="99"/>
        <v>0</v>
      </c>
      <c r="M287" s="16">
        <f t="shared" si="99"/>
        <v>0</v>
      </c>
      <c r="N287" s="16">
        <f t="shared" si="99"/>
        <v>0</v>
      </c>
      <c r="O287" s="16">
        <f t="shared" si="99"/>
        <v>-1940000</v>
      </c>
      <c r="P287" s="16">
        <f t="shared" si="99"/>
        <v>1940000</v>
      </c>
      <c r="Q287" s="56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1"/>
      <c r="GL287" s="11"/>
      <c r="GM287" s="11"/>
      <c r="GN287" s="11"/>
      <c r="GO287" s="11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1"/>
      <c r="HB287" s="11"/>
      <c r="HC287" s="11"/>
      <c r="HD287" s="11"/>
      <c r="HE287" s="11"/>
      <c r="HF287" s="11"/>
      <c r="HG287" s="11"/>
      <c r="HH287" s="11"/>
      <c r="HI287" s="11"/>
      <c r="HJ287" s="11"/>
      <c r="HK287" s="11"/>
      <c r="HL287" s="11"/>
      <c r="HM287" s="11"/>
      <c r="HN287" s="1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  <c r="II287" s="11"/>
      <c r="IJ287" s="11"/>
      <c r="IK287" s="11"/>
      <c r="IL287" s="11"/>
      <c r="IM287" s="11"/>
      <c r="IN287" s="11"/>
      <c r="IO287" s="11"/>
      <c r="IP287" s="11"/>
      <c r="IQ287" s="11"/>
      <c r="IR287" s="11"/>
      <c r="IS287" s="11"/>
      <c r="IT287" s="11"/>
      <c r="IU287" s="11"/>
    </row>
    <row r="288" spans="1:255" ht="41.25" customHeight="1">
      <c r="A288" s="50" t="s">
        <v>330</v>
      </c>
      <c r="B288" s="50" t="s">
        <v>331</v>
      </c>
      <c r="C288" s="51" t="s">
        <v>332</v>
      </c>
      <c r="D288" s="55" t="s">
        <v>267</v>
      </c>
      <c r="E288" s="17" t="s">
        <v>10</v>
      </c>
      <c r="F288" s="14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56" t="s">
        <v>333</v>
      </c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  <c r="FW288" s="11"/>
      <c r="FX288" s="11"/>
      <c r="FY288" s="11"/>
      <c r="FZ288" s="11"/>
      <c r="GA288" s="11"/>
      <c r="GB288" s="11"/>
      <c r="GC288" s="11"/>
      <c r="GD288" s="11"/>
      <c r="GE288" s="11"/>
      <c r="GF288" s="11"/>
      <c r="GG288" s="11"/>
      <c r="GH288" s="11"/>
      <c r="GI288" s="11"/>
      <c r="GJ288" s="11"/>
      <c r="GK288" s="11"/>
      <c r="GL288" s="11"/>
      <c r="GM288" s="11"/>
      <c r="GN288" s="11"/>
      <c r="GO288" s="11"/>
      <c r="GP288" s="11"/>
      <c r="GQ288" s="11"/>
      <c r="GR288" s="11"/>
      <c r="GS288" s="11"/>
      <c r="GT288" s="11"/>
      <c r="GU288" s="11"/>
      <c r="GV288" s="11"/>
      <c r="GW288" s="11"/>
      <c r="GX288" s="11"/>
      <c r="GY288" s="11"/>
      <c r="GZ288" s="11"/>
      <c r="HA288" s="11"/>
      <c r="HB288" s="11"/>
      <c r="HC288" s="11"/>
      <c r="HD288" s="11"/>
      <c r="HE288" s="11"/>
      <c r="HF288" s="11"/>
      <c r="HG288" s="11"/>
      <c r="HH288" s="11"/>
      <c r="HI288" s="11"/>
      <c r="HJ288" s="11"/>
      <c r="HK288" s="11"/>
      <c r="HL288" s="11"/>
      <c r="HM288" s="11"/>
      <c r="HN288" s="11"/>
      <c r="HO288" s="11"/>
      <c r="HP288" s="11"/>
      <c r="HQ288" s="11"/>
      <c r="HR288" s="11"/>
      <c r="HS288" s="11"/>
      <c r="HT288" s="11"/>
      <c r="HU288" s="11"/>
      <c r="HV288" s="11"/>
      <c r="HW288" s="11"/>
      <c r="HX288" s="11"/>
      <c r="HY288" s="11"/>
      <c r="HZ288" s="11"/>
      <c r="IA288" s="11"/>
      <c r="IB288" s="11"/>
      <c r="IC288" s="11"/>
      <c r="ID288" s="11"/>
      <c r="IE288" s="11"/>
      <c r="IF288" s="11"/>
      <c r="IG288" s="11"/>
      <c r="IH288" s="11"/>
      <c r="II288" s="11"/>
      <c r="IJ288" s="11"/>
      <c r="IK288" s="11"/>
      <c r="IL288" s="11"/>
      <c r="IM288" s="11"/>
      <c r="IN288" s="11"/>
      <c r="IO288" s="11"/>
      <c r="IP288" s="11"/>
      <c r="IQ288" s="11"/>
      <c r="IR288" s="11"/>
      <c r="IS288" s="11"/>
      <c r="IT288" s="11"/>
      <c r="IU288" s="11"/>
    </row>
    <row r="289" spans="1:255" ht="47.25" customHeight="1">
      <c r="A289" s="50"/>
      <c r="B289" s="50"/>
      <c r="C289" s="51"/>
      <c r="D289" s="55"/>
      <c r="E289" s="17" t="s">
        <v>11</v>
      </c>
      <c r="F289" s="14" t="s">
        <v>443</v>
      </c>
      <c r="G289" s="15">
        <f>SUM(H289,K289,N289,O289,P289)</f>
        <v>8690000</v>
      </c>
      <c r="H289" s="16">
        <v>0</v>
      </c>
      <c r="I289" s="16">
        <v>0</v>
      </c>
      <c r="J289" s="16">
        <f>H289-I289</f>
        <v>0</v>
      </c>
      <c r="K289" s="16">
        <v>0</v>
      </c>
      <c r="L289" s="16">
        <v>0</v>
      </c>
      <c r="M289" s="16">
        <f>K289-L289</f>
        <v>0</v>
      </c>
      <c r="N289" s="16">
        <v>1303500</v>
      </c>
      <c r="O289" s="16">
        <v>1803500</v>
      </c>
      <c r="P289" s="16">
        <v>5583000</v>
      </c>
      <c r="Q289" s="56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1"/>
      <c r="FV289" s="11"/>
      <c r="FW289" s="11"/>
      <c r="FX289" s="11"/>
      <c r="FY289" s="11"/>
      <c r="FZ289" s="11"/>
      <c r="GA289" s="11"/>
      <c r="GB289" s="11"/>
      <c r="GC289" s="11"/>
      <c r="GD289" s="11"/>
      <c r="GE289" s="11"/>
      <c r="GF289" s="11"/>
      <c r="GG289" s="11"/>
      <c r="GH289" s="11"/>
      <c r="GI289" s="11"/>
      <c r="GJ289" s="11"/>
      <c r="GK289" s="11"/>
      <c r="GL289" s="11"/>
      <c r="GM289" s="11"/>
      <c r="GN289" s="11"/>
      <c r="GO289" s="11"/>
      <c r="GP289" s="11"/>
      <c r="GQ289" s="11"/>
      <c r="GR289" s="11"/>
      <c r="GS289" s="11"/>
      <c r="GT289" s="11"/>
      <c r="GU289" s="11"/>
      <c r="GV289" s="11"/>
      <c r="GW289" s="11"/>
      <c r="GX289" s="11"/>
      <c r="GY289" s="11"/>
      <c r="GZ289" s="11"/>
      <c r="HA289" s="11"/>
      <c r="HB289" s="11"/>
      <c r="HC289" s="11"/>
      <c r="HD289" s="11"/>
      <c r="HE289" s="11"/>
      <c r="HF289" s="11"/>
      <c r="HG289" s="11"/>
      <c r="HH289" s="11"/>
      <c r="HI289" s="11"/>
      <c r="HJ289" s="11"/>
      <c r="HK289" s="11"/>
      <c r="HL289" s="11"/>
      <c r="HM289" s="11"/>
      <c r="HN289" s="11"/>
      <c r="HO289" s="11"/>
      <c r="HP289" s="11"/>
      <c r="HQ289" s="11"/>
      <c r="HR289" s="11"/>
      <c r="HS289" s="11"/>
      <c r="HT289" s="11"/>
      <c r="HU289" s="11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1"/>
      <c r="IH289" s="11"/>
      <c r="II289" s="11"/>
      <c r="IJ289" s="11"/>
      <c r="IK289" s="11"/>
      <c r="IL289" s="11"/>
      <c r="IM289" s="11"/>
      <c r="IN289" s="11"/>
      <c r="IO289" s="11"/>
      <c r="IP289" s="11"/>
      <c r="IQ289" s="11"/>
      <c r="IR289" s="11"/>
      <c r="IS289" s="11"/>
      <c r="IT289" s="11"/>
      <c r="IU289" s="11"/>
    </row>
    <row r="290" spans="1:255" ht="41.25" customHeight="1">
      <c r="A290" s="50"/>
      <c r="B290" s="50"/>
      <c r="C290" s="51"/>
      <c r="D290" s="55"/>
      <c r="E290" s="17" t="s">
        <v>12</v>
      </c>
      <c r="F290" s="14"/>
      <c r="G290" s="16">
        <f t="shared" ref="G290:P290" si="100">G289-G288</f>
        <v>8690000</v>
      </c>
      <c r="H290" s="16">
        <f t="shared" si="100"/>
        <v>0</v>
      </c>
      <c r="I290" s="16">
        <f t="shared" si="100"/>
        <v>0</v>
      </c>
      <c r="J290" s="16">
        <f t="shared" si="100"/>
        <v>0</v>
      </c>
      <c r="K290" s="16">
        <f t="shared" si="100"/>
        <v>0</v>
      </c>
      <c r="L290" s="16">
        <f t="shared" si="100"/>
        <v>0</v>
      </c>
      <c r="M290" s="16">
        <f t="shared" si="100"/>
        <v>0</v>
      </c>
      <c r="N290" s="16">
        <f t="shared" si="100"/>
        <v>1303500</v>
      </c>
      <c r="O290" s="16">
        <f t="shared" si="100"/>
        <v>1803500</v>
      </c>
      <c r="P290" s="16">
        <f t="shared" si="100"/>
        <v>5583000</v>
      </c>
      <c r="Q290" s="56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IR290" s="11"/>
      <c r="IS290" s="11"/>
      <c r="IT290" s="11"/>
      <c r="IU290" s="11"/>
    </row>
    <row r="291" spans="1:255" ht="48.75" customHeight="1">
      <c r="A291" s="62" t="s">
        <v>54</v>
      </c>
      <c r="B291" s="62" t="s">
        <v>55</v>
      </c>
      <c r="C291" s="62" t="s">
        <v>56</v>
      </c>
      <c r="D291" s="81" t="s">
        <v>57</v>
      </c>
      <c r="E291" s="13" t="s">
        <v>0</v>
      </c>
      <c r="F291" s="14" t="s">
        <v>271</v>
      </c>
      <c r="G291" s="15">
        <f>SUM(H291,K291,N291,O291,P291)</f>
        <v>1200000</v>
      </c>
      <c r="H291" s="16">
        <v>0</v>
      </c>
      <c r="I291" s="16">
        <v>0</v>
      </c>
      <c r="J291" s="16">
        <f>H291-I291</f>
        <v>0</v>
      </c>
      <c r="K291" s="16">
        <v>1200000</v>
      </c>
      <c r="L291" s="16">
        <v>300000</v>
      </c>
      <c r="M291" s="16">
        <f>K291-L291</f>
        <v>900000</v>
      </c>
      <c r="N291" s="16">
        <v>0</v>
      </c>
      <c r="O291" s="16">
        <v>0</v>
      </c>
      <c r="P291" s="16">
        <v>0</v>
      </c>
      <c r="Q291" s="68" t="s">
        <v>392</v>
      </c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  <c r="FW291" s="11"/>
      <c r="FX291" s="11"/>
      <c r="FY291" s="11"/>
      <c r="FZ291" s="11"/>
      <c r="GA291" s="11"/>
      <c r="GB291" s="11"/>
      <c r="GC291" s="11"/>
      <c r="GD291" s="11"/>
      <c r="GE291" s="11"/>
      <c r="GF291" s="11"/>
      <c r="GG291" s="11"/>
      <c r="GH291" s="11"/>
      <c r="GI291" s="11"/>
      <c r="GJ291" s="11"/>
      <c r="GK291" s="11"/>
      <c r="GL291" s="11"/>
      <c r="GM291" s="11"/>
      <c r="GN291" s="11"/>
      <c r="GO291" s="11"/>
      <c r="GP291" s="11"/>
      <c r="GQ291" s="11"/>
      <c r="GR291" s="11"/>
      <c r="GS291" s="11"/>
      <c r="GT291" s="11"/>
      <c r="GU291" s="11"/>
      <c r="GV291" s="11"/>
      <c r="GW291" s="11"/>
      <c r="GX291" s="11"/>
      <c r="GY291" s="11"/>
      <c r="GZ291" s="11"/>
      <c r="HA291" s="11"/>
      <c r="HB291" s="11"/>
      <c r="HC291" s="11"/>
      <c r="HD291" s="11"/>
      <c r="HE291" s="11"/>
      <c r="HF291" s="11"/>
      <c r="HG291" s="11"/>
      <c r="HH291" s="11"/>
      <c r="HI291" s="11"/>
      <c r="HJ291" s="11"/>
      <c r="HK291" s="11"/>
      <c r="HL291" s="11"/>
      <c r="HM291" s="11"/>
      <c r="HN291" s="11"/>
      <c r="HO291" s="11"/>
      <c r="HP291" s="11"/>
      <c r="HQ291" s="11"/>
      <c r="HR291" s="11"/>
      <c r="HS291" s="11"/>
      <c r="HT291" s="11"/>
      <c r="HU291" s="11"/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  <c r="II291" s="11"/>
      <c r="IJ291" s="11"/>
      <c r="IK291" s="11"/>
      <c r="IL291" s="11"/>
      <c r="IM291" s="11"/>
      <c r="IN291" s="11"/>
      <c r="IO291" s="11"/>
      <c r="IP291" s="11"/>
      <c r="IQ291" s="11"/>
      <c r="IR291" s="11"/>
      <c r="IS291" s="11"/>
      <c r="IT291" s="11"/>
      <c r="IU291" s="11"/>
    </row>
    <row r="292" spans="1:255" ht="48.75" customHeight="1">
      <c r="A292" s="62"/>
      <c r="B292" s="62"/>
      <c r="C292" s="62"/>
      <c r="D292" s="81"/>
      <c r="E292" s="13" t="s">
        <v>1</v>
      </c>
      <c r="F292" s="14" t="s">
        <v>271</v>
      </c>
      <c r="G292" s="15">
        <f>SUM(H292,K292,N292,O292,P292)</f>
        <v>1200000</v>
      </c>
      <c r="H292" s="16">
        <v>0</v>
      </c>
      <c r="I292" s="16">
        <v>0</v>
      </c>
      <c r="J292" s="16">
        <f>H292-I292</f>
        <v>0</v>
      </c>
      <c r="K292" s="16">
        <v>1200000</v>
      </c>
      <c r="L292" s="16">
        <v>300000</v>
      </c>
      <c r="M292" s="16">
        <f>K292-L292</f>
        <v>900000</v>
      </c>
      <c r="N292" s="16">
        <v>0</v>
      </c>
      <c r="O292" s="16">
        <v>0</v>
      </c>
      <c r="P292" s="16">
        <v>0</v>
      </c>
      <c r="Q292" s="68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  <c r="FZ292" s="11"/>
      <c r="GA292" s="11"/>
      <c r="GB292" s="11"/>
      <c r="GC292" s="11"/>
      <c r="GD292" s="11"/>
      <c r="GE292" s="11"/>
      <c r="GF292" s="11"/>
      <c r="GG292" s="11"/>
      <c r="GH292" s="11"/>
      <c r="GI292" s="11"/>
      <c r="GJ292" s="11"/>
      <c r="GK292" s="11"/>
      <c r="GL292" s="11"/>
      <c r="GM292" s="11"/>
      <c r="GN292" s="11"/>
      <c r="GO292" s="11"/>
      <c r="GP292" s="11"/>
      <c r="GQ292" s="11"/>
      <c r="GR292" s="11"/>
      <c r="GS292" s="11"/>
      <c r="GT292" s="11"/>
      <c r="GU292" s="11"/>
      <c r="GV292" s="11"/>
      <c r="GW292" s="11"/>
      <c r="GX292" s="11"/>
      <c r="GY292" s="11"/>
      <c r="GZ292" s="11"/>
      <c r="HA292" s="11"/>
      <c r="HB292" s="11"/>
      <c r="HC292" s="11"/>
      <c r="HD292" s="11"/>
      <c r="HE292" s="11"/>
      <c r="HF292" s="11"/>
      <c r="HG292" s="11"/>
      <c r="HH292" s="11"/>
      <c r="HI292" s="11"/>
      <c r="HJ292" s="11"/>
      <c r="HK292" s="11"/>
      <c r="HL292" s="11"/>
      <c r="HM292" s="11"/>
      <c r="HN292" s="11"/>
      <c r="HO292" s="11"/>
      <c r="HP292" s="11"/>
      <c r="HQ292" s="11"/>
      <c r="HR292" s="11"/>
      <c r="HS292" s="11"/>
      <c r="HT292" s="11"/>
      <c r="HU292" s="11"/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  <c r="IG292" s="11"/>
      <c r="IH292" s="11"/>
      <c r="II292" s="11"/>
      <c r="IJ292" s="11"/>
      <c r="IK292" s="11"/>
      <c r="IL292" s="11"/>
      <c r="IM292" s="11"/>
      <c r="IN292" s="11"/>
      <c r="IO292" s="11"/>
      <c r="IP292" s="11"/>
      <c r="IQ292" s="11"/>
      <c r="IR292" s="11"/>
      <c r="IS292" s="11"/>
      <c r="IT292" s="11"/>
      <c r="IU292" s="11"/>
    </row>
    <row r="293" spans="1:255" ht="43.5" customHeight="1">
      <c r="A293" s="62"/>
      <c r="B293" s="62"/>
      <c r="C293" s="62"/>
      <c r="D293" s="81"/>
      <c r="E293" s="13" t="s">
        <v>2</v>
      </c>
      <c r="F293" s="26"/>
      <c r="G293" s="15">
        <f>G292-G291</f>
        <v>0</v>
      </c>
      <c r="H293" s="15">
        <f t="shared" ref="H293:P293" si="101">H292-H291</f>
        <v>0</v>
      </c>
      <c r="I293" s="15">
        <f t="shared" si="101"/>
        <v>0</v>
      </c>
      <c r="J293" s="15">
        <f t="shared" si="101"/>
        <v>0</v>
      </c>
      <c r="K293" s="15">
        <f t="shared" si="101"/>
        <v>0</v>
      </c>
      <c r="L293" s="15">
        <f t="shared" si="101"/>
        <v>0</v>
      </c>
      <c r="M293" s="15">
        <f t="shared" si="101"/>
        <v>0</v>
      </c>
      <c r="N293" s="15">
        <f t="shared" si="101"/>
        <v>0</v>
      </c>
      <c r="O293" s="15">
        <f t="shared" si="101"/>
        <v>0</v>
      </c>
      <c r="P293" s="15">
        <f t="shared" si="101"/>
        <v>0</v>
      </c>
      <c r="Q293" s="68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  <c r="FW293" s="11"/>
      <c r="FX293" s="11"/>
      <c r="FY293" s="11"/>
      <c r="FZ293" s="11"/>
      <c r="GA293" s="11"/>
      <c r="GB293" s="11"/>
      <c r="GC293" s="11"/>
      <c r="GD293" s="11"/>
      <c r="GE293" s="11"/>
      <c r="GF293" s="11"/>
      <c r="GG293" s="11"/>
      <c r="GH293" s="11"/>
      <c r="GI293" s="11"/>
      <c r="GJ293" s="11"/>
      <c r="GK293" s="11"/>
      <c r="GL293" s="11"/>
      <c r="GM293" s="11"/>
      <c r="GN293" s="11"/>
      <c r="GO293" s="11"/>
      <c r="GP293" s="11"/>
      <c r="GQ293" s="11"/>
      <c r="GR293" s="11"/>
      <c r="GS293" s="11"/>
      <c r="GT293" s="11"/>
      <c r="GU293" s="11"/>
      <c r="GV293" s="11"/>
      <c r="GW293" s="11"/>
      <c r="GX293" s="11"/>
      <c r="GY293" s="11"/>
      <c r="GZ293" s="11"/>
      <c r="HA293" s="11"/>
      <c r="HB293" s="11"/>
      <c r="HC293" s="11"/>
      <c r="HD293" s="11"/>
      <c r="HE293" s="11"/>
      <c r="HF293" s="11"/>
      <c r="HG293" s="11"/>
      <c r="HH293" s="11"/>
      <c r="HI293" s="11"/>
      <c r="HJ293" s="11"/>
      <c r="HK293" s="11"/>
      <c r="HL293" s="11"/>
      <c r="HM293" s="11"/>
      <c r="HN293" s="11"/>
      <c r="HO293" s="11"/>
      <c r="HP293" s="11"/>
      <c r="HQ293" s="11"/>
      <c r="HR293" s="11"/>
      <c r="HS293" s="11"/>
      <c r="HT293" s="11"/>
      <c r="HU293" s="11"/>
      <c r="HV293" s="11"/>
      <c r="HW293" s="11"/>
      <c r="HX293" s="11"/>
      <c r="HY293" s="11"/>
      <c r="HZ293" s="11"/>
      <c r="IA293" s="11"/>
      <c r="IB293" s="11"/>
      <c r="IC293" s="11"/>
      <c r="ID293" s="11"/>
      <c r="IE293" s="11"/>
      <c r="IF293" s="11"/>
      <c r="IG293" s="11"/>
      <c r="IH293" s="11"/>
      <c r="II293" s="11"/>
      <c r="IJ293" s="11"/>
      <c r="IK293" s="11"/>
      <c r="IL293" s="11"/>
      <c r="IM293" s="11"/>
      <c r="IN293" s="11"/>
      <c r="IO293" s="11"/>
      <c r="IP293" s="11"/>
      <c r="IQ293" s="11"/>
      <c r="IR293" s="11"/>
      <c r="IS293" s="11"/>
      <c r="IT293" s="11"/>
      <c r="IU293" s="11"/>
    </row>
    <row r="294" spans="1:255" ht="48.75" customHeight="1">
      <c r="A294" s="62" t="s">
        <v>58</v>
      </c>
      <c r="B294" s="57" t="s">
        <v>59</v>
      </c>
      <c r="C294" s="57" t="s">
        <v>60</v>
      </c>
      <c r="D294" s="55" t="s">
        <v>61</v>
      </c>
      <c r="E294" s="17" t="s">
        <v>10</v>
      </c>
      <c r="F294" s="14" t="s">
        <v>62</v>
      </c>
      <c r="G294" s="15">
        <f>SUM(H294,K294,N294,O294,P294)</f>
        <v>11339264</v>
      </c>
      <c r="H294" s="16">
        <v>6358688</v>
      </c>
      <c r="I294" s="16">
        <v>6208423</v>
      </c>
      <c r="J294" s="16">
        <f>H294-I294</f>
        <v>150265</v>
      </c>
      <c r="K294" s="16">
        <v>3625957</v>
      </c>
      <c r="L294" s="16">
        <f>307222+445+150265</f>
        <v>457932</v>
      </c>
      <c r="M294" s="16">
        <f>K294-L294</f>
        <v>3168025</v>
      </c>
      <c r="N294" s="16">
        <v>1354619</v>
      </c>
      <c r="O294" s="16">
        <v>0</v>
      </c>
      <c r="P294" s="16">
        <v>0</v>
      </c>
      <c r="Q294" s="59" t="s">
        <v>393</v>
      </c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1"/>
      <c r="FQ294" s="11"/>
      <c r="FR294" s="11"/>
      <c r="FS294" s="11"/>
      <c r="FT294" s="11"/>
      <c r="FU294" s="11"/>
      <c r="FV294" s="11"/>
      <c r="FW294" s="11"/>
      <c r="FX294" s="11"/>
      <c r="FY294" s="11"/>
      <c r="FZ294" s="11"/>
      <c r="GA294" s="11"/>
      <c r="GB294" s="11"/>
      <c r="GC294" s="11"/>
      <c r="GD294" s="11"/>
      <c r="GE294" s="11"/>
      <c r="GF294" s="11"/>
      <c r="GG294" s="11"/>
      <c r="GH294" s="11"/>
      <c r="GI294" s="11"/>
      <c r="GJ294" s="11"/>
      <c r="GK294" s="11"/>
      <c r="GL294" s="11"/>
      <c r="GM294" s="11"/>
      <c r="GN294" s="11"/>
      <c r="GO294" s="11"/>
      <c r="GP294" s="11"/>
      <c r="GQ294" s="11"/>
      <c r="GR294" s="11"/>
      <c r="GS294" s="11"/>
      <c r="GT294" s="11"/>
      <c r="GU294" s="11"/>
      <c r="GV294" s="11"/>
      <c r="GW294" s="11"/>
      <c r="GX294" s="11"/>
      <c r="GY294" s="11"/>
      <c r="GZ294" s="11"/>
      <c r="HA294" s="11"/>
      <c r="HB294" s="11"/>
      <c r="HC294" s="11"/>
      <c r="HD294" s="11"/>
      <c r="HE294" s="11"/>
      <c r="HF294" s="11"/>
      <c r="HG294" s="11"/>
      <c r="HH294" s="11"/>
      <c r="HI294" s="11"/>
      <c r="HJ294" s="11"/>
      <c r="HK294" s="11"/>
      <c r="HL294" s="11"/>
      <c r="HM294" s="11"/>
      <c r="HN294" s="11"/>
      <c r="HO294" s="11"/>
      <c r="HP294" s="11"/>
      <c r="HQ294" s="11"/>
      <c r="HR294" s="11"/>
      <c r="HS294" s="11"/>
      <c r="HT294" s="11"/>
      <c r="HU294" s="11"/>
      <c r="HV294" s="11"/>
      <c r="HW294" s="11"/>
      <c r="HX294" s="11"/>
      <c r="HY294" s="11"/>
      <c r="HZ294" s="11"/>
      <c r="IA294" s="11"/>
      <c r="IB294" s="11"/>
      <c r="IC294" s="11"/>
      <c r="ID294" s="11"/>
      <c r="IE294" s="11"/>
      <c r="IF294" s="11"/>
      <c r="IG294" s="11"/>
      <c r="IH294" s="11"/>
      <c r="II294" s="11"/>
      <c r="IJ294" s="11"/>
      <c r="IK294" s="11"/>
      <c r="IL294" s="11"/>
      <c r="IM294" s="11"/>
      <c r="IN294" s="11"/>
      <c r="IO294" s="11"/>
      <c r="IP294" s="11"/>
      <c r="IQ294" s="11"/>
      <c r="IR294" s="11"/>
      <c r="IS294" s="11"/>
      <c r="IT294" s="11"/>
      <c r="IU294" s="11"/>
    </row>
    <row r="295" spans="1:255" ht="48.75" customHeight="1">
      <c r="A295" s="62"/>
      <c r="B295" s="58"/>
      <c r="C295" s="58"/>
      <c r="D295" s="55"/>
      <c r="E295" s="17" t="s">
        <v>11</v>
      </c>
      <c r="F295" s="14" t="s">
        <v>62</v>
      </c>
      <c r="G295" s="15">
        <f>SUM(H295,K295,N295,O295,P295)</f>
        <v>11339264</v>
      </c>
      <c r="H295" s="16">
        <v>6358688</v>
      </c>
      <c r="I295" s="16">
        <v>6205551</v>
      </c>
      <c r="J295" s="16">
        <f>H295-I295</f>
        <v>153137</v>
      </c>
      <c r="K295" s="16">
        <v>3625957</v>
      </c>
      <c r="L295" s="16">
        <v>826319</v>
      </c>
      <c r="M295" s="16">
        <f>K295-L295</f>
        <v>2799638</v>
      </c>
      <c r="N295" s="16">
        <v>1354619</v>
      </c>
      <c r="O295" s="16">
        <v>0</v>
      </c>
      <c r="P295" s="16">
        <v>0</v>
      </c>
      <c r="Q295" s="60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  <c r="FL295" s="11"/>
      <c r="FM295" s="11"/>
      <c r="FN295" s="11"/>
      <c r="FO295" s="11"/>
      <c r="FP295" s="11"/>
      <c r="FQ295" s="11"/>
      <c r="FR295" s="11"/>
      <c r="FS295" s="11"/>
      <c r="FT295" s="11"/>
      <c r="FU295" s="11"/>
      <c r="FV295" s="11"/>
      <c r="FW295" s="11"/>
      <c r="FX295" s="11"/>
      <c r="FY295" s="11"/>
      <c r="FZ295" s="11"/>
      <c r="GA295" s="11"/>
      <c r="GB295" s="11"/>
      <c r="GC295" s="11"/>
      <c r="GD295" s="11"/>
      <c r="GE295" s="11"/>
      <c r="GF295" s="11"/>
      <c r="GG295" s="11"/>
      <c r="GH295" s="11"/>
      <c r="GI295" s="11"/>
      <c r="GJ295" s="11"/>
      <c r="GK295" s="11"/>
      <c r="GL295" s="11"/>
      <c r="GM295" s="11"/>
      <c r="GN295" s="11"/>
      <c r="GO295" s="11"/>
      <c r="GP295" s="11"/>
      <c r="GQ295" s="11"/>
      <c r="GR295" s="11"/>
      <c r="GS295" s="11"/>
      <c r="GT295" s="11"/>
      <c r="GU295" s="11"/>
      <c r="GV295" s="11"/>
      <c r="GW295" s="11"/>
      <c r="GX295" s="11"/>
      <c r="GY295" s="11"/>
      <c r="GZ295" s="11"/>
      <c r="HA295" s="11"/>
      <c r="HB295" s="11"/>
      <c r="HC295" s="11"/>
      <c r="HD295" s="11"/>
      <c r="HE295" s="11"/>
      <c r="HF295" s="11"/>
      <c r="HG295" s="11"/>
      <c r="HH295" s="11"/>
      <c r="HI295" s="11"/>
      <c r="HJ295" s="11"/>
      <c r="HK295" s="11"/>
      <c r="HL295" s="11"/>
      <c r="HM295" s="11"/>
      <c r="HN295" s="11"/>
      <c r="HO295" s="11"/>
      <c r="HP295" s="11"/>
      <c r="HQ295" s="11"/>
      <c r="HR295" s="11"/>
      <c r="HS295" s="11"/>
      <c r="HT295" s="11"/>
      <c r="HU295" s="11"/>
      <c r="HV295" s="11"/>
      <c r="HW295" s="11"/>
      <c r="HX295" s="11"/>
      <c r="HY295" s="11"/>
      <c r="HZ295" s="11"/>
      <c r="IA295" s="11"/>
      <c r="IB295" s="11"/>
      <c r="IC295" s="11"/>
      <c r="ID295" s="11"/>
      <c r="IE295" s="11"/>
      <c r="IF295" s="11"/>
      <c r="IG295" s="11"/>
      <c r="IH295" s="11"/>
      <c r="II295" s="11"/>
      <c r="IJ295" s="11"/>
      <c r="IK295" s="11"/>
      <c r="IL295" s="11"/>
      <c r="IM295" s="11"/>
      <c r="IN295" s="11"/>
      <c r="IO295" s="11"/>
      <c r="IP295" s="11"/>
      <c r="IQ295" s="11"/>
      <c r="IR295" s="11"/>
      <c r="IS295" s="11"/>
      <c r="IT295" s="11"/>
      <c r="IU295" s="11"/>
    </row>
    <row r="296" spans="1:255" ht="43.5" customHeight="1">
      <c r="A296" s="62"/>
      <c r="B296" s="58"/>
      <c r="C296" s="58"/>
      <c r="D296" s="55"/>
      <c r="E296" s="17" t="s">
        <v>12</v>
      </c>
      <c r="F296" s="14"/>
      <c r="G296" s="16">
        <f>G295-G294</f>
        <v>0</v>
      </c>
      <c r="H296" s="16">
        <f t="shared" ref="H296:P296" si="102">H295-H294</f>
        <v>0</v>
      </c>
      <c r="I296" s="16">
        <f t="shared" si="102"/>
        <v>-2872</v>
      </c>
      <c r="J296" s="16">
        <f t="shared" si="102"/>
        <v>2872</v>
      </c>
      <c r="K296" s="16">
        <f t="shared" si="102"/>
        <v>0</v>
      </c>
      <c r="L296" s="16">
        <f t="shared" si="102"/>
        <v>368387</v>
      </c>
      <c r="M296" s="16">
        <f t="shared" si="102"/>
        <v>-368387</v>
      </c>
      <c r="N296" s="16">
        <f t="shared" si="102"/>
        <v>0</v>
      </c>
      <c r="O296" s="16">
        <f t="shared" si="102"/>
        <v>0</v>
      </c>
      <c r="P296" s="16">
        <f t="shared" si="102"/>
        <v>0</v>
      </c>
      <c r="Q296" s="6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  <c r="FL296" s="11"/>
      <c r="FM296" s="11"/>
      <c r="FN296" s="11"/>
      <c r="FO296" s="11"/>
      <c r="FP296" s="11"/>
      <c r="FQ296" s="11"/>
      <c r="FR296" s="11"/>
      <c r="FS296" s="11"/>
      <c r="FT296" s="11"/>
      <c r="FU296" s="11"/>
      <c r="FV296" s="11"/>
      <c r="FW296" s="11"/>
      <c r="FX296" s="11"/>
      <c r="FY296" s="11"/>
      <c r="FZ296" s="11"/>
      <c r="GA296" s="11"/>
      <c r="GB296" s="11"/>
      <c r="GC296" s="11"/>
      <c r="GD296" s="11"/>
      <c r="GE296" s="11"/>
      <c r="GF296" s="11"/>
      <c r="GG296" s="11"/>
      <c r="GH296" s="11"/>
      <c r="GI296" s="11"/>
      <c r="GJ296" s="11"/>
      <c r="GK296" s="11"/>
      <c r="GL296" s="11"/>
      <c r="GM296" s="11"/>
      <c r="GN296" s="11"/>
      <c r="GO296" s="11"/>
      <c r="GP296" s="11"/>
      <c r="GQ296" s="11"/>
      <c r="GR296" s="11"/>
      <c r="GS296" s="11"/>
      <c r="GT296" s="11"/>
      <c r="GU296" s="11"/>
      <c r="GV296" s="11"/>
      <c r="GW296" s="11"/>
      <c r="GX296" s="11"/>
      <c r="GY296" s="11"/>
      <c r="GZ296" s="11"/>
      <c r="HA296" s="11"/>
      <c r="HB296" s="11"/>
      <c r="HC296" s="11"/>
      <c r="HD296" s="11"/>
      <c r="HE296" s="11"/>
      <c r="HF296" s="11"/>
      <c r="HG296" s="11"/>
      <c r="HH296" s="11"/>
      <c r="HI296" s="11"/>
      <c r="HJ296" s="11"/>
      <c r="HK296" s="11"/>
      <c r="HL296" s="11"/>
      <c r="HM296" s="11"/>
      <c r="HN296" s="11"/>
      <c r="HO296" s="11"/>
      <c r="HP296" s="11"/>
      <c r="HQ296" s="11"/>
      <c r="HR296" s="11"/>
      <c r="HS296" s="11"/>
      <c r="HT296" s="11"/>
      <c r="HU296" s="11"/>
      <c r="HV296" s="11"/>
      <c r="HW296" s="11"/>
      <c r="HX296" s="11"/>
      <c r="HY296" s="11"/>
      <c r="HZ296" s="11"/>
      <c r="IA296" s="11"/>
      <c r="IB296" s="11"/>
      <c r="IC296" s="11"/>
      <c r="ID296" s="11"/>
      <c r="IE296" s="11"/>
      <c r="IF296" s="11"/>
      <c r="IG296" s="11"/>
      <c r="IH296" s="11"/>
      <c r="II296" s="11"/>
      <c r="IJ296" s="11"/>
      <c r="IK296" s="11"/>
      <c r="IL296" s="11"/>
      <c r="IM296" s="11"/>
      <c r="IN296" s="11"/>
      <c r="IO296" s="11"/>
      <c r="IP296" s="11"/>
      <c r="IQ296" s="11"/>
      <c r="IR296" s="11"/>
      <c r="IS296" s="11"/>
      <c r="IT296" s="11"/>
      <c r="IU296" s="11"/>
    </row>
    <row r="297" spans="1:255" ht="48.75" customHeight="1">
      <c r="A297" s="62" t="s">
        <v>58</v>
      </c>
      <c r="B297" s="57" t="s">
        <v>59</v>
      </c>
      <c r="C297" s="57" t="s">
        <v>63</v>
      </c>
      <c r="D297" s="55" t="s">
        <v>61</v>
      </c>
      <c r="E297" s="17" t="s">
        <v>10</v>
      </c>
      <c r="F297" s="14" t="s">
        <v>64</v>
      </c>
      <c r="G297" s="15">
        <f>SUM(H297,K297,N297,O297,P297)</f>
        <v>6178000</v>
      </c>
      <c r="H297" s="16">
        <v>1324077</v>
      </c>
      <c r="I297" s="16">
        <v>1324077</v>
      </c>
      <c r="J297" s="16">
        <f>H297-I297</f>
        <v>0</v>
      </c>
      <c r="K297" s="16">
        <v>3518382</v>
      </c>
      <c r="L297" s="16">
        <v>3066264</v>
      </c>
      <c r="M297" s="16">
        <f>K297-L297</f>
        <v>452118</v>
      </c>
      <c r="N297" s="16">
        <v>1335541</v>
      </c>
      <c r="O297" s="16">
        <v>0</v>
      </c>
      <c r="P297" s="16">
        <v>0</v>
      </c>
      <c r="Q297" s="56" t="s">
        <v>272</v>
      </c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/>
      <c r="GF297" s="11"/>
      <c r="GG297" s="11"/>
      <c r="GH297" s="11"/>
      <c r="GI297" s="11"/>
      <c r="GJ297" s="11"/>
      <c r="GK297" s="11"/>
      <c r="GL297" s="11"/>
      <c r="GM297" s="11"/>
      <c r="GN297" s="11"/>
      <c r="GO297" s="11"/>
      <c r="GP297" s="11"/>
      <c r="GQ297" s="11"/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/>
      <c r="HL297" s="11"/>
      <c r="HM297" s="11"/>
      <c r="HN297" s="1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  <c r="IK297" s="11"/>
      <c r="IL297" s="11"/>
      <c r="IM297" s="11"/>
      <c r="IN297" s="11"/>
      <c r="IO297" s="11"/>
      <c r="IP297" s="11"/>
      <c r="IQ297" s="11"/>
      <c r="IR297" s="11"/>
      <c r="IS297" s="11"/>
      <c r="IT297" s="11"/>
      <c r="IU297" s="11"/>
    </row>
    <row r="298" spans="1:255" ht="48.75" customHeight="1">
      <c r="A298" s="62"/>
      <c r="B298" s="58"/>
      <c r="C298" s="57"/>
      <c r="D298" s="55"/>
      <c r="E298" s="17" t="s">
        <v>11</v>
      </c>
      <c r="F298" s="14" t="s">
        <v>64</v>
      </c>
      <c r="G298" s="15">
        <f>SUM(H298,K298,N298,O298,P298)</f>
        <v>5742620</v>
      </c>
      <c r="H298" s="16">
        <v>1324077</v>
      </c>
      <c r="I298" s="16">
        <v>1324077</v>
      </c>
      <c r="J298" s="16">
        <f>H298-I298</f>
        <v>0</v>
      </c>
      <c r="K298" s="16">
        <v>3518382</v>
      </c>
      <c r="L298" s="16">
        <v>3503467</v>
      </c>
      <c r="M298" s="16">
        <f>K298-L298</f>
        <v>14915</v>
      </c>
      <c r="N298" s="16">
        <v>900161</v>
      </c>
      <c r="O298" s="16">
        <v>0</v>
      </c>
      <c r="P298" s="16">
        <v>0</v>
      </c>
      <c r="Q298" s="56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1"/>
      <c r="FQ298" s="11"/>
      <c r="FR298" s="11"/>
      <c r="FS298" s="11"/>
      <c r="FT298" s="11"/>
      <c r="FU298" s="11"/>
      <c r="FV298" s="11"/>
      <c r="FW298" s="11"/>
      <c r="FX298" s="11"/>
      <c r="FY298" s="11"/>
      <c r="FZ298" s="11"/>
      <c r="GA298" s="11"/>
      <c r="GB298" s="11"/>
      <c r="GC298" s="11"/>
      <c r="GD298" s="11"/>
      <c r="GE298" s="11"/>
      <c r="GF298" s="11"/>
      <c r="GG298" s="11"/>
      <c r="GH298" s="11"/>
      <c r="GI298" s="11"/>
      <c r="GJ298" s="11"/>
      <c r="GK298" s="11"/>
      <c r="GL298" s="11"/>
      <c r="GM298" s="11"/>
      <c r="GN298" s="11"/>
      <c r="GO298" s="11"/>
      <c r="GP298" s="11"/>
      <c r="GQ298" s="11"/>
      <c r="GR298" s="11"/>
      <c r="GS298" s="11"/>
      <c r="GT298" s="11"/>
      <c r="GU298" s="11"/>
      <c r="GV298" s="11"/>
      <c r="GW298" s="11"/>
      <c r="GX298" s="11"/>
      <c r="GY298" s="11"/>
      <c r="GZ298" s="11"/>
      <c r="HA298" s="11"/>
      <c r="HB298" s="11"/>
      <c r="HC298" s="11"/>
      <c r="HD298" s="11"/>
      <c r="HE298" s="11"/>
      <c r="HF298" s="11"/>
      <c r="HG298" s="11"/>
      <c r="HH298" s="11"/>
      <c r="HI298" s="11"/>
      <c r="HJ298" s="11"/>
      <c r="HK298" s="11"/>
      <c r="HL298" s="11"/>
      <c r="HM298" s="11"/>
      <c r="HN298" s="11"/>
      <c r="HO298" s="11"/>
      <c r="HP298" s="11"/>
      <c r="HQ298" s="11"/>
      <c r="HR298" s="11"/>
      <c r="HS298" s="11"/>
      <c r="HT298" s="11"/>
      <c r="HU298" s="11"/>
      <c r="HV298" s="11"/>
      <c r="HW298" s="11"/>
      <c r="HX298" s="11"/>
      <c r="HY298" s="11"/>
      <c r="HZ298" s="11"/>
      <c r="IA298" s="11"/>
      <c r="IB298" s="11"/>
      <c r="IC298" s="11"/>
      <c r="ID298" s="11"/>
      <c r="IE298" s="11"/>
      <c r="IF298" s="11"/>
      <c r="IG298" s="11"/>
      <c r="IH298" s="11"/>
      <c r="II298" s="11"/>
      <c r="IJ298" s="11"/>
      <c r="IK298" s="11"/>
      <c r="IL298" s="11"/>
      <c r="IM298" s="11"/>
      <c r="IN298" s="11"/>
      <c r="IO298" s="11"/>
      <c r="IP298" s="11"/>
      <c r="IQ298" s="11"/>
      <c r="IR298" s="11"/>
      <c r="IS298" s="11"/>
      <c r="IT298" s="11"/>
      <c r="IU298" s="11"/>
    </row>
    <row r="299" spans="1:255" ht="41.25" customHeight="1">
      <c r="A299" s="62"/>
      <c r="B299" s="58"/>
      <c r="C299" s="57"/>
      <c r="D299" s="55"/>
      <c r="E299" s="17" t="s">
        <v>12</v>
      </c>
      <c r="F299" s="14"/>
      <c r="G299" s="16">
        <f>G298-G297</f>
        <v>-435380</v>
      </c>
      <c r="H299" s="16">
        <f t="shared" ref="H299:P299" si="103">H298-H297</f>
        <v>0</v>
      </c>
      <c r="I299" s="16">
        <f t="shared" si="103"/>
        <v>0</v>
      </c>
      <c r="J299" s="16">
        <f t="shared" si="103"/>
        <v>0</v>
      </c>
      <c r="K299" s="16">
        <f t="shared" si="103"/>
        <v>0</v>
      </c>
      <c r="L299" s="16">
        <f t="shared" si="103"/>
        <v>437203</v>
      </c>
      <c r="M299" s="16">
        <f t="shared" si="103"/>
        <v>-437203</v>
      </c>
      <c r="N299" s="16">
        <f t="shared" si="103"/>
        <v>-435380</v>
      </c>
      <c r="O299" s="16">
        <f t="shared" si="103"/>
        <v>0</v>
      </c>
      <c r="P299" s="16">
        <f t="shared" si="103"/>
        <v>0</v>
      </c>
      <c r="Q299" s="56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1"/>
      <c r="FQ299" s="11"/>
      <c r="FR299" s="11"/>
      <c r="FS299" s="11"/>
      <c r="FT299" s="11"/>
      <c r="FU299" s="11"/>
      <c r="FV299" s="11"/>
      <c r="FW299" s="11"/>
      <c r="FX299" s="11"/>
      <c r="FY299" s="11"/>
      <c r="FZ299" s="11"/>
      <c r="GA299" s="11"/>
      <c r="GB299" s="11"/>
      <c r="GC299" s="11"/>
      <c r="GD299" s="11"/>
      <c r="GE299" s="11"/>
      <c r="GF299" s="11"/>
      <c r="GG299" s="11"/>
      <c r="GH299" s="11"/>
      <c r="GI299" s="11"/>
      <c r="GJ299" s="11"/>
      <c r="GK299" s="11"/>
      <c r="GL299" s="11"/>
      <c r="GM299" s="11"/>
      <c r="GN299" s="11"/>
      <c r="GO299" s="11"/>
      <c r="GP299" s="11"/>
      <c r="GQ299" s="11"/>
      <c r="GR299" s="11"/>
      <c r="GS299" s="11"/>
      <c r="GT299" s="11"/>
      <c r="GU299" s="11"/>
      <c r="GV299" s="11"/>
      <c r="GW299" s="11"/>
      <c r="GX299" s="11"/>
      <c r="GY299" s="11"/>
      <c r="GZ299" s="11"/>
      <c r="HA299" s="11"/>
      <c r="HB299" s="11"/>
      <c r="HC299" s="11"/>
      <c r="HD299" s="11"/>
      <c r="HE299" s="11"/>
      <c r="HF299" s="11"/>
      <c r="HG299" s="11"/>
      <c r="HH299" s="11"/>
      <c r="HI299" s="11"/>
      <c r="HJ299" s="11"/>
      <c r="HK299" s="11"/>
      <c r="HL299" s="11"/>
      <c r="HM299" s="11"/>
      <c r="HN299" s="11"/>
      <c r="HO299" s="11"/>
      <c r="HP299" s="11"/>
      <c r="HQ299" s="11"/>
      <c r="HR299" s="11"/>
      <c r="HS299" s="11"/>
      <c r="HT299" s="11"/>
      <c r="HU299" s="11"/>
      <c r="HV299" s="11"/>
      <c r="HW299" s="11"/>
      <c r="HX299" s="11"/>
      <c r="HY299" s="11"/>
      <c r="HZ299" s="11"/>
      <c r="IA299" s="11"/>
      <c r="IB299" s="11"/>
      <c r="IC299" s="11"/>
      <c r="ID299" s="11"/>
      <c r="IE299" s="11"/>
      <c r="IF299" s="11"/>
      <c r="IG299" s="11"/>
      <c r="IH299" s="11"/>
      <c r="II299" s="11"/>
      <c r="IJ299" s="11"/>
      <c r="IK299" s="11"/>
      <c r="IL299" s="11"/>
      <c r="IM299" s="11"/>
      <c r="IN299" s="11"/>
      <c r="IO299" s="11"/>
      <c r="IP299" s="11"/>
      <c r="IQ299" s="11"/>
      <c r="IR299" s="11"/>
      <c r="IS299" s="11"/>
      <c r="IT299" s="11"/>
      <c r="IU299" s="11"/>
    </row>
    <row r="300" spans="1:255" ht="48.75" customHeight="1">
      <c r="A300" s="62" t="s">
        <v>58</v>
      </c>
      <c r="B300" s="57" t="s">
        <v>59</v>
      </c>
      <c r="C300" s="57" t="s">
        <v>65</v>
      </c>
      <c r="D300" s="55" t="s">
        <v>61</v>
      </c>
      <c r="E300" s="17" t="s">
        <v>10</v>
      </c>
      <c r="F300" s="14" t="s">
        <v>66</v>
      </c>
      <c r="G300" s="15">
        <f>SUM(H300,K300,N300,O300,P300)</f>
        <v>11920000</v>
      </c>
      <c r="H300" s="16">
        <v>0</v>
      </c>
      <c r="I300" s="16">
        <v>0</v>
      </c>
      <c r="J300" s="16">
        <f>H300-I300</f>
        <v>0</v>
      </c>
      <c r="K300" s="16">
        <v>564000</v>
      </c>
      <c r="L300" s="16">
        <v>507000</v>
      </c>
      <c r="M300" s="16">
        <f>K300-L300</f>
        <v>57000</v>
      </c>
      <c r="N300" s="16">
        <v>9454030</v>
      </c>
      <c r="O300" s="16">
        <v>1161970</v>
      </c>
      <c r="P300" s="16">
        <v>740000</v>
      </c>
      <c r="Q300" s="56" t="s">
        <v>67</v>
      </c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  <c r="FQ300" s="11"/>
      <c r="FR300" s="11"/>
      <c r="FS300" s="11"/>
      <c r="FT300" s="11"/>
      <c r="FU300" s="11"/>
      <c r="FV300" s="11"/>
      <c r="FW300" s="11"/>
      <c r="FX300" s="11"/>
      <c r="FY300" s="11"/>
      <c r="FZ300" s="11"/>
      <c r="GA300" s="11"/>
      <c r="GB300" s="11"/>
      <c r="GC300" s="11"/>
      <c r="GD300" s="11"/>
      <c r="GE300" s="11"/>
      <c r="GF300" s="11"/>
      <c r="GG300" s="11"/>
      <c r="GH300" s="11"/>
      <c r="GI300" s="11"/>
      <c r="GJ300" s="11"/>
      <c r="GK300" s="11"/>
      <c r="GL300" s="11"/>
      <c r="GM300" s="11"/>
      <c r="GN300" s="11"/>
      <c r="GO300" s="11"/>
      <c r="GP300" s="11"/>
      <c r="GQ300" s="11"/>
      <c r="GR300" s="11"/>
      <c r="GS300" s="11"/>
      <c r="GT300" s="11"/>
      <c r="GU300" s="11"/>
      <c r="GV300" s="11"/>
      <c r="GW300" s="11"/>
      <c r="GX300" s="11"/>
      <c r="GY300" s="11"/>
      <c r="GZ300" s="11"/>
      <c r="HA300" s="11"/>
      <c r="HB300" s="11"/>
      <c r="HC300" s="11"/>
      <c r="HD300" s="11"/>
      <c r="HE300" s="11"/>
      <c r="HF300" s="11"/>
      <c r="HG300" s="11"/>
      <c r="HH300" s="11"/>
      <c r="HI300" s="11"/>
      <c r="HJ300" s="11"/>
      <c r="HK300" s="11"/>
      <c r="HL300" s="11"/>
      <c r="HM300" s="11"/>
      <c r="HN300" s="11"/>
      <c r="HO300" s="11"/>
      <c r="HP300" s="11"/>
      <c r="HQ300" s="11"/>
      <c r="HR300" s="11"/>
      <c r="HS300" s="11"/>
      <c r="HT300" s="11"/>
      <c r="HU300" s="11"/>
      <c r="HV300" s="11"/>
      <c r="HW300" s="11"/>
      <c r="HX300" s="11"/>
      <c r="HY300" s="11"/>
      <c r="HZ300" s="11"/>
      <c r="IA300" s="11"/>
      <c r="IB300" s="11"/>
      <c r="IC300" s="11"/>
      <c r="ID300" s="11"/>
      <c r="IE300" s="11"/>
      <c r="IF300" s="11"/>
      <c r="IG300" s="11"/>
      <c r="IH300" s="11"/>
      <c r="II300" s="11"/>
      <c r="IJ300" s="11"/>
      <c r="IK300" s="11"/>
      <c r="IL300" s="11"/>
      <c r="IM300" s="11"/>
      <c r="IN300" s="11"/>
      <c r="IO300" s="11"/>
      <c r="IP300" s="11"/>
      <c r="IQ300" s="11"/>
      <c r="IR300" s="11"/>
      <c r="IS300" s="11"/>
      <c r="IT300" s="11"/>
      <c r="IU300" s="11"/>
    </row>
    <row r="301" spans="1:255" ht="48.75" customHeight="1">
      <c r="A301" s="62"/>
      <c r="B301" s="58"/>
      <c r="C301" s="57"/>
      <c r="D301" s="55"/>
      <c r="E301" s="17" t="s">
        <v>11</v>
      </c>
      <c r="F301" s="14" t="s">
        <v>66</v>
      </c>
      <c r="G301" s="15">
        <f>SUM(H301,K301,N301,O301,P301)</f>
        <v>11920000</v>
      </c>
      <c r="H301" s="16">
        <v>0</v>
      </c>
      <c r="I301" s="16">
        <v>0</v>
      </c>
      <c r="J301" s="16">
        <f>H301-I301</f>
        <v>0</v>
      </c>
      <c r="K301" s="16">
        <v>564000</v>
      </c>
      <c r="L301" s="16">
        <v>507000</v>
      </c>
      <c r="M301" s="16">
        <f>K301-L301</f>
        <v>57000</v>
      </c>
      <c r="N301" s="16">
        <v>9454030</v>
      </c>
      <c r="O301" s="16">
        <v>1161970</v>
      </c>
      <c r="P301" s="16">
        <v>740000</v>
      </c>
      <c r="Q301" s="56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  <c r="FL301" s="11"/>
      <c r="FM301" s="11"/>
      <c r="FN301" s="11"/>
      <c r="FO301" s="11"/>
      <c r="FP301" s="11"/>
      <c r="FQ301" s="11"/>
      <c r="FR301" s="11"/>
      <c r="FS301" s="11"/>
      <c r="FT301" s="11"/>
      <c r="FU301" s="11"/>
      <c r="FV301" s="11"/>
      <c r="FW301" s="11"/>
      <c r="FX301" s="11"/>
      <c r="FY301" s="11"/>
      <c r="FZ301" s="11"/>
      <c r="GA301" s="11"/>
      <c r="GB301" s="11"/>
      <c r="GC301" s="11"/>
      <c r="GD301" s="11"/>
      <c r="GE301" s="11"/>
      <c r="GF301" s="11"/>
      <c r="GG301" s="11"/>
      <c r="GH301" s="11"/>
      <c r="GI301" s="11"/>
      <c r="GJ301" s="11"/>
      <c r="GK301" s="11"/>
      <c r="GL301" s="11"/>
      <c r="GM301" s="11"/>
      <c r="GN301" s="11"/>
      <c r="GO301" s="11"/>
      <c r="GP301" s="11"/>
      <c r="GQ301" s="11"/>
      <c r="GR301" s="11"/>
      <c r="GS301" s="11"/>
      <c r="GT301" s="11"/>
      <c r="GU301" s="11"/>
      <c r="GV301" s="11"/>
      <c r="GW301" s="11"/>
      <c r="GX301" s="11"/>
      <c r="GY301" s="11"/>
      <c r="GZ301" s="11"/>
      <c r="HA301" s="11"/>
      <c r="HB301" s="11"/>
      <c r="HC301" s="11"/>
      <c r="HD301" s="11"/>
      <c r="HE301" s="11"/>
      <c r="HF301" s="11"/>
      <c r="HG301" s="11"/>
      <c r="HH301" s="11"/>
      <c r="HI301" s="11"/>
      <c r="HJ301" s="11"/>
      <c r="HK301" s="11"/>
      <c r="HL301" s="11"/>
      <c r="HM301" s="11"/>
      <c r="HN301" s="11"/>
      <c r="HO301" s="11"/>
      <c r="HP301" s="11"/>
      <c r="HQ301" s="11"/>
      <c r="HR301" s="11"/>
      <c r="HS301" s="11"/>
      <c r="HT301" s="11"/>
      <c r="HU301" s="11"/>
      <c r="HV301" s="11"/>
      <c r="HW301" s="11"/>
      <c r="HX301" s="11"/>
      <c r="HY301" s="11"/>
      <c r="HZ301" s="11"/>
      <c r="IA301" s="11"/>
      <c r="IB301" s="11"/>
      <c r="IC301" s="11"/>
      <c r="ID301" s="11"/>
      <c r="IE301" s="11"/>
      <c r="IF301" s="11"/>
      <c r="IG301" s="11"/>
      <c r="IH301" s="11"/>
      <c r="II301" s="11"/>
      <c r="IJ301" s="11"/>
      <c r="IK301" s="11"/>
      <c r="IL301" s="11"/>
      <c r="IM301" s="11"/>
      <c r="IN301" s="11"/>
      <c r="IO301" s="11"/>
      <c r="IP301" s="11"/>
      <c r="IQ301" s="11"/>
      <c r="IR301" s="11"/>
      <c r="IS301" s="11"/>
      <c r="IT301" s="11"/>
      <c r="IU301" s="11"/>
    </row>
    <row r="302" spans="1:255" ht="41.25" customHeight="1">
      <c r="A302" s="62"/>
      <c r="B302" s="58"/>
      <c r="C302" s="57"/>
      <c r="D302" s="55"/>
      <c r="E302" s="17" t="s">
        <v>12</v>
      </c>
      <c r="F302" s="14"/>
      <c r="G302" s="16">
        <f>G301-G300</f>
        <v>0</v>
      </c>
      <c r="H302" s="16">
        <f t="shared" ref="H302:P302" si="104">H301-H300</f>
        <v>0</v>
      </c>
      <c r="I302" s="16">
        <f t="shared" si="104"/>
        <v>0</v>
      </c>
      <c r="J302" s="16">
        <f t="shared" si="104"/>
        <v>0</v>
      </c>
      <c r="K302" s="16">
        <f t="shared" si="104"/>
        <v>0</v>
      </c>
      <c r="L302" s="16">
        <f t="shared" si="104"/>
        <v>0</v>
      </c>
      <c r="M302" s="16">
        <f t="shared" si="104"/>
        <v>0</v>
      </c>
      <c r="N302" s="16">
        <f t="shared" si="104"/>
        <v>0</v>
      </c>
      <c r="O302" s="16">
        <f t="shared" si="104"/>
        <v>0</v>
      </c>
      <c r="P302" s="16">
        <f t="shared" si="104"/>
        <v>0</v>
      </c>
      <c r="Q302" s="56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1"/>
      <c r="FQ302" s="11"/>
      <c r="FR302" s="11"/>
      <c r="FS302" s="11"/>
      <c r="FT302" s="11"/>
      <c r="FU302" s="11"/>
      <c r="FV302" s="11"/>
      <c r="FW302" s="11"/>
      <c r="FX302" s="11"/>
      <c r="FY302" s="11"/>
      <c r="FZ302" s="11"/>
      <c r="GA302" s="11"/>
      <c r="GB302" s="11"/>
      <c r="GC302" s="11"/>
      <c r="GD302" s="11"/>
      <c r="GE302" s="11"/>
      <c r="GF302" s="11"/>
      <c r="GG302" s="11"/>
      <c r="GH302" s="11"/>
      <c r="GI302" s="11"/>
      <c r="GJ302" s="11"/>
      <c r="GK302" s="11"/>
      <c r="GL302" s="11"/>
      <c r="GM302" s="11"/>
      <c r="GN302" s="11"/>
      <c r="GO302" s="11"/>
      <c r="GP302" s="11"/>
      <c r="GQ302" s="11"/>
      <c r="GR302" s="11"/>
      <c r="GS302" s="11"/>
      <c r="GT302" s="11"/>
      <c r="GU302" s="11"/>
      <c r="GV302" s="11"/>
      <c r="GW302" s="11"/>
      <c r="GX302" s="11"/>
      <c r="GY302" s="11"/>
      <c r="GZ302" s="11"/>
      <c r="HA302" s="11"/>
      <c r="HB302" s="11"/>
      <c r="HC302" s="11"/>
      <c r="HD302" s="11"/>
      <c r="HE302" s="11"/>
      <c r="HF302" s="11"/>
      <c r="HG302" s="11"/>
      <c r="HH302" s="11"/>
      <c r="HI302" s="11"/>
      <c r="HJ302" s="11"/>
      <c r="HK302" s="11"/>
      <c r="HL302" s="11"/>
      <c r="HM302" s="11"/>
      <c r="HN302" s="11"/>
      <c r="HO302" s="11"/>
      <c r="HP302" s="11"/>
      <c r="HQ302" s="11"/>
      <c r="HR302" s="11"/>
      <c r="HS302" s="11"/>
      <c r="HT302" s="11"/>
      <c r="HU302" s="11"/>
      <c r="HV302" s="11"/>
      <c r="HW302" s="11"/>
      <c r="HX302" s="11"/>
      <c r="HY302" s="11"/>
      <c r="HZ302" s="11"/>
      <c r="IA302" s="11"/>
      <c r="IB302" s="11"/>
      <c r="IC302" s="11"/>
      <c r="ID302" s="11"/>
      <c r="IE302" s="11"/>
      <c r="IF302" s="11"/>
      <c r="IG302" s="11"/>
      <c r="IH302" s="11"/>
      <c r="II302" s="11"/>
      <c r="IJ302" s="11"/>
      <c r="IK302" s="11"/>
      <c r="IL302" s="11"/>
      <c r="IM302" s="11"/>
      <c r="IN302" s="11"/>
      <c r="IO302" s="11"/>
      <c r="IP302" s="11"/>
      <c r="IQ302" s="11"/>
      <c r="IR302" s="11"/>
      <c r="IS302" s="11"/>
      <c r="IT302" s="11"/>
      <c r="IU302" s="11"/>
    </row>
    <row r="303" spans="1:255" ht="48.75" customHeight="1">
      <c r="A303" s="57" t="s">
        <v>13</v>
      </c>
      <c r="B303" s="57" t="s">
        <v>14</v>
      </c>
      <c r="C303" s="57" t="s">
        <v>15</v>
      </c>
      <c r="D303" s="81" t="s">
        <v>61</v>
      </c>
      <c r="E303" s="13" t="s">
        <v>10</v>
      </c>
      <c r="F303" s="14" t="s">
        <v>273</v>
      </c>
      <c r="G303" s="15">
        <f>SUM(H303,K303,N303,O303,P303)</f>
        <v>49500000</v>
      </c>
      <c r="H303" s="16">
        <v>0</v>
      </c>
      <c r="I303" s="16">
        <v>0</v>
      </c>
      <c r="J303" s="16">
        <f>H303-I303</f>
        <v>0</v>
      </c>
      <c r="K303" s="16">
        <v>0</v>
      </c>
      <c r="L303" s="16">
        <v>0</v>
      </c>
      <c r="M303" s="16">
        <f>K303-L303</f>
        <v>0</v>
      </c>
      <c r="N303" s="16">
        <v>25000000</v>
      </c>
      <c r="O303" s="16">
        <v>16000000</v>
      </c>
      <c r="P303" s="16">
        <v>8500000</v>
      </c>
      <c r="Q303" s="86" t="s">
        <v>394</v>
      </c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  <c r="FL303" s="11"/>
      <c r="FM303" s="11"/>
      <c r="FN303" s="11"/>
      <c r="FO303" s="11"/>
      <c r="FP303" s="11"/>
      <c r="FQ303" s="11"/>
      <c r="FR303" s="11"/>
      <c r="FS303" s="11"/>
      <c r="FT303" s="11"/>
      <c r="FU303" s="11"/>
      <c r="FV303" s="11"/>
      <c r="FW303" s="11"/>
      <c r="FX303" s="11"/>
      <c r="FY303" s="11"/>
      <c r="FZ303" s="11"/>
      <c r="GA303" s="11"/>
      <c r="GB303" s="11"/>
      <c r="GC303" s="11"/>
      <c r="GD303" s="11"/>
      <c r="GE303" s="11"/>
      <c r="GF303" s="11"/>
      <c r="GG303" s="11"/>
      <c r="GH303" s="11"/>
      <c r="GI303" s="11"/>
      <c r="GJ303" s="11"/>
      <c r="GK303" s="11"/>
      <c r="GL303" s="11"/>
      <c r="GM303" s="11"/>
      <c r="GN303" s="11"/>
      <c r="GO303" s="11"/>
      <c r="GP303" s="11"/>
      <c r="GQ303" s="11"/>
      <c r="GR303" s="11"/>
      <c r="GS303" s="11"/>
      <c r="GT303" s="11"/>
      <c r="GU303" s="11"/>
      <c r="GV303" s="11"/>
      <c r="GW303" s="11"/>
      <c r="GX303" s="11"/>
      <c r="GY303" s="11"/>
      <c r="GZ303" s="11"/>
      <c r="HA303" s="11"/>
      <c r="HB303" s="11"/>
      <c r="HC303" s="11"/>
      <c r="HD303" s="11"/>
      <c r="HE303" s="11"/>
      <c r="HF303" s="11"/>
      <c r="HG303" s="11"/>
      <c r="HH303" s="11"/>
      <c r="HI303" s="11"/>
      <c r="HJ303" s="11"/>
      <c r="HK303" s="11"/>
      <c r="HL303" s="11"/>
      <c r="HM303" s="11"/>
      <c r="HN303" s="11"/>
      <c r="HO303" s="11"/>
      <c r="HP303" s="11"/>
      <c r="HQ303" s="11"/>
      <c r="HR303" s="11"/>
      <c r="HS303" s="11"/>
      <c r="HT303" s="11"/>
      <c r="HU303" s="11"/>
      <c r="HV303" s="11"/>
      <c r="HW303" s="11"/>
      <c r="HX303" s="11"/>
      <c r="HY303" s="11"/>
      <c r="HZ303" s="11"/>
      <c r="IA303" s="11"/>
      <c r="IB303" s="11"/>
      <c r="IC303" s="11"/>
      <c r="ID303" s="11"/>
      <c r="IE303" s="11"/>
      <c r="IF303" s="11"/>
      <c r="IG303" s="11"/>
      <c r="IH303" s="11"/>
      <c r="II303" s="11"/>
      <c r="IJ303" s="11"/>
      <c r="IK303" s="11"/>
      <c r="IL303" s="11"/>
      <c r="IM303" s="11"/>
      <c r="IN303" s="11"/>
      <c r="IO303" s="11"/>
      <c r="IP303" s="11"/>
      <c r="IQ303" s="11"/>
      <c r="IR303" s="11"/>
      <c r="IS303" s="11"/>
      <c r="IT303" s="11"/>
      <c r="IU303" s="11"/>
    </row>
    <row r="304" spans="1:255" ht="48.75" customHeight="1">
      <c r="A304" s="58"/>
      <c r="B304" s="58"/>
      <c r="C304" s="58"/>
      <c r="D304" s="81"/>
      <c r="E304" s="13" t="s">
        <v>11</v>
      </c>
      <c r="F304" s="14" t="s">
        <v>273</v>
      </c>
      <c r="G304" s="15">
        <f>SUM(H304,K304,N304,O304,P304)</f>
        <v>49500000</v>
      </c>
      <c r="H304" s="16">
        <v>0</v>
      </c>
      <c r="I304" s="16">
        <v>0</v>
      </c>
      <c r="J304" s="16">
        <f>H304-I304</f>
        <v>0</v>
      </c>
      <c r="K304" s="16">
        <v>0</v>
      </c>
      <c r="L304" s="16">
        <v>0</v>
      </c>
      <c r="M304" s="16">
        <f>K304-L304</f>
        <v>0</v>
      </c>
      <c r="N304" s="16">
        <v>25000000</v>
      </c>
      <c r="O304" s="16">
        <v>16000000</v>
      </c>
      <c r="P304" s="16">
        <v>8500000</v>
      </c>
      <c r="Q304" s="87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  <c r="FQ304" s="11"/>
      <c r="FR304" s="11"/>
      <c r="FS304" s="11"/>
      <c r="FT304" s="11"/>
      <c r="FU304" s="11"/>
      <c r="FV304" s="11"/>
      <c r="FW304" s="11"/>
      <c r="FX304" s="11"/>
      <c r="FY304" s="11"/>
      <c r="FZ304" s="11"/>
      <c r="GA304" s="11"/>
      <c r="GB304" s="11"/>
      <c r="GC304" s="11"/>
      <c r="GD304" s="11"/>
      <c r="GE304" s="11"/>
      <c r="GF304" s="11"/>
      <c r="GG304" s="11"/>
      <c r="GH304" s="11"/>
      <c r="GI304" s="11"/>
      <c r="GJ304" s="11"/>
      <c r="GK304" s="11"/>
      <c r="GL304" s="11"/>
      <c r="GM304" s="11"/>
      <c r="GN304" s="11"/>
      <c r="GO304" s="11"/>
      <c r="GP304" s="11"/>
      <c r="GQ304" s="11"/>
      <c r="GR304" s="11"/>
      <c r="GS304" s="11"/>
      <c r="GT304" s="11"/>
      <c r="GU304" s="11"/>
      <c r="GV304" s="11"/>
      <c r="GW304" s="11"/>
      <c r="GX304" s="11"/>
      <c r="GY304" s="11"/>
      <c r="GZ304" s="11"/>
      <c r="HA304" s="11"/>
      <c r="HB304" s="11"/>
      <c r="HC304" s="11"/>
      <c r="HD304" s="11"/>
      <c r="HE304" s="11"/>
      <c r="HF304" s="11"/>
      <c r="HG304" s="11"/>
      <c r="HH304" s="11"/>
      <c r="HI304" s="11"/>
      <c r="HJ304" s="11"/>
      <c r="HK304" s="11"/>
      <c r="HL304" s="11"/>
      <c r="HM304" s="11"/>
      <c r="HN304" s="11"/>
      <c r="HO304" s="11"/>
      <c r="HP304" s="11"/>
      <c r="HQ304" s="11"/>
      <c r="HR304" s="11"/>
      <c r="HS304" s="11"/>
      <c r="HT304" s="11"/>
      <c r="HU304" s="11"/>
      <c r="HV304" s="11"/>
      <c r="HW304" s="11"/>
      <c r="HX304" s="11"/>
      <c r="HY304" s="11"/>
      <c r="HZ304" s="11"/>
      <c r="IA304" s="11"/>
      <c r="IB304" s="11"/>
      <c r="IC304" s="11"/>
      <c r="ID304" s="11"/>
      <c r="IE304" s="11"/>
      <c r="IF304" s="11"/>
      <c r="IG304" s="11"/>
      <c r="IH304" s="11"/>
      <c r="II304" s="11"/>
      <c r="IJ304" s="11"/>
      <c r="IK304" s="11"/>
      <c r="IL304" s="11"/>
      <c r="IM304" s="11"/>
      <c r="IN304" s="11"/>
      <c r="IO304" s="11"/>
      <c r="IP304" s="11"/>
      <c r="IQ304" s="11"/>
      <c r="IR304" s="11"/>
      <c r="IS304" s="11"/>
      <c r="IT304" s="11"/>
      <c r="IU304" s="11"/>
    </row>
    <row r="305" spans="1:255" ht="41.25" customHeight="1">
      <c r="A305" s="58"/>
      <c r="B305" s="58"/>
      <c r="C305" s="58"/>
      <c r="D305" s="81"/>
      <c r="E305" s="13" t="s">
        <v>12</v>
      </c>
      <c r="F305" s="14"/>
      <c r="G305" s="16">
        <f>G304-G303</f>
        <v>0</v>
      </c>
      <c r="H305" s="16">
        <f t="shared" ref="H305:P305" si="105">H304-H303</f>
        <v>0</v>
      </c>
      <c r="I305" s="16">
        <f t="shared" si="105"/>
        <v>0</v>
      </c>
      <c r="J305" s="16">
        <f t="shared" si="105"/>
        <v>0</v>
      </c>
      <c r="K305" s="16">
        <f t="shared" si="105"/>
        <v>0</v>
      </c>
      <c r="L305" s="16">
        <f t="shared" si="105"/>
        <v>0</v>
      </c>
      <c r="M305" s="16">
        <f t="shared" si="105"/>
        <v>0</v>
      </c>
      <c r="N305" s="16">
        <f t="shared" si="105"/>
        <v>0</v>
      </c>
      <c r="O305" s="16">
        <f t="shared" si="105"/>
        <v>0</v>
      </c>
      <c r="P305" s="16">
        <f t="shared" si="105"/>
        <v>0</v>
      </c>
      <c r="Q305" s="88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  <c r="FW305" s="11"/>
      <c r="FX305" s="11"/>
      <c r="FY305" s="11"/>
      <c r="FZ305" s="11"/>
      <c r="GA305" s="11"/>
      <c r="GB305" s="11"/>
      <c r="GC305" s="11"/>
      <c r="GD305" s="11"/>
      <c r="GE305" s="11"/>
      <c r="GF305" s="11"/>
      <c r="GG305" s="11"/>
      <c r="GH305" s="11"/>
      <c r="GI305" s="11"/>
      <c r="GJ305" s="11"/>
      <c r="GK305" s="11"/>
      <c r="GL305" s="11"/>
      <c r="GM305" s="11"/>
      <c r="GN305" s="11"/>
      <c r="GO305" s="11"/>
      <c r="GP305" s="11"/>
      <c r="GQ305" s="11"/>
      <c r="GR305" s="11"/>
      <c r="GS305" s="11"/>
      <c r="GT305" s="11"/>
      <c r="GU305" s="11"/>
      <c r="GV305" s="11"/>
      <c r="GW305" s="11"/>
      <c r="GX305" s="11"/>
      <c r="GY305" s="11"/>
      <c r="GZ305" s="11"/>
      <c r="HA305" s="11"/>
      <c r="HB305" s="11"/>
      <c r="HC305" s="11"/>
      <c r="HD305" s="11"/>
      <c r="HE305" s="11"/>
      <c r="HF305" s="11"/>
      <c r="HG305" s="11"/>
      <c r="HH305" s="11"/>
      <c r="HI305" s="11"/>
      <c r="HJ305" s="11"/>
      <c r="HK305" s="11"/>
      <c r="HL305" s="11"/>
      <c r="HM305" s="11"/>
      <c r="HN305" s="11"/>
      <c r="HO305" s="11"/>
      <c r="HP305" s="11"/>
      <c r="HQ305" s="11"/>
      <c r="HR305" s="11"/>
      <c r="HS305" s="11"/>
      <c r="HT305" s="11"/>
      <c r="HU305" s="11"/>
      <c r="HV305" s="11"/>
      <c r="HW305" s="11"/>
      <c r="HX305" s="11"/>
      <c r="HY305" s="11"/>
      <c r="HZ305" s="11"/>
      <c r="IA305" s="11"/>
      <c r="IB305" s="11"/>
      <c r="IC305" s="11"/>
      <c r="ID305" s="11"/>
      <c r="IE305" s="11"/>
      <c r="IF305" s="11"/>
      <c r="IG305" s="11"/>
      <c r="IH305" s="11"/>
      <c r="II305" s="11"/>
      <c r="IJ305" s="11"/>
      <c r="IK305" s="11"/>
      <c r="IL305" s="11"/>
      <c r="IM305" s="11"/>
      <c r="IN305" s="11"/>
      <c r="IO305" s="11"/>
      <c r="IP305" s="11"/>
      <c r="IQ305" s="11"/>
      <c r="IR305" s="11"/>
      <c r="IS305" s="11"/>
      <c r="IT305" s="11"/>
      <c r="IU305" s="11"/>
    </row>
    <row r="306" spans="1:255" ht="48.75" customHeight="1">
      <c r="A306" s="57" t="s">
        <v>80</v>
      </c>
      <c r="B306" s="57" t="s">
        <v>81</v>
      </c>
      <c r="C306" s="57" t="s">
        <v>82</v>
      </c>
      <c r="D306" s="55" t="s">
        <v>61</v>
      </c>
      <c r="E306" s="17" t="s">
        <v>10</v>
      </c>
      <c r="F306" s="14" t="s">
        <v>275</v>
      </c>
      <c r="G306" s="15">
        <f>SUM(H306,K306,N306,O306,P306)</f>
        <v>4741000</v>
      </c>
      <c r="H306" s="16">
        <v>0</v>
      </c>
      <c r="I306" s="16">
        <v>0</v>
      </c>
      <c r="J306" s="16">
        <f>H306-I306</f>
        <v>0</v>
      </c>
      <c r="K306" s="16">
        <v>477413</v>
      </c>
      <c r="L306" s="16">
        <v>0</v>
      </c>
      <c r="M306" s="16">
        <f>K306-L306</f>
        <v>477413</v>
      </c>
      <c r="N306" s="16">
        <v>302000</v>
      </c>
      <c r="O306" s="16">
        <v>1320529</v>
      </c>
      <c r="P306" s="16">
        <v>2641058</v>
      </c>
      <c r="Q306" s="56" t="s">
        <v>274</v>
      </c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1"/>
      <c r="FW306" s="11"/>
      <c r="FX306" s="11"/>
      <c r="FY306" s="11"/>
      <c r="FZ306" s="11"/>
      <c r="GA306" s="11"/>
      <c r="GB306" s="11"/>
      <c r="GC306" s="11"/>
      <c r="GD306" s="11"/>
      <c r="GE306" s="11"/>
      <c r="GF306" s="11"/>
      <c r="GG306" s="11"/>
      <c r="GH306" s="11"/>
      <c r="GI306" s="11"/>
      <c r="GJ306" s="11"/>
      <c r="GK306" s="11"/>
      <c r="GL306" s="11"/>
      <c r="GM306" s="11"/>
      <c r="GN306" s="11"/>
      <c r="GO306" s="11"/>
      <c r="GP306" s="11"/>
      <c r="GQ306" s="11"/>
      <c r="GR306" s="11"/>
      <c r="GS306" s="11"/>
      <c r="GT306" s="11"/>
      <c r="GU306" s="11"/>
      <c r="GV306" s="11"/>
      <c r="GW306" s="11"/>
      <c r="GX306" s="11"/>
      <c r="GY306" s="11"/>
      <c r="GZ306" s="11"/>
      <c r="HA306" s="11"/>
      <c r="HB306" s="11"/>
      <c r="HC306" s="11"/>
      <c r="HD306" s="11"/>
      <c r="HE306" s="11"/>
      <c r="HF306" s="11"/>
      <c r="HG306" s="11"/>
      <c r="HH306" s="11"/>
      <c r="HI306" s="11"/>
      <c r="HJ306" s="11"/>
      <c r="HK306" s="11"/>
      <c r="HL306" s="11"/>
      <c r="HM306" s="11"/>
      <c r="HN306" s="11"/>
      <c r="HO306" s="11"/>
      <c r="HP306" s="11"/>
      <c r="HQ306" s="11"/>
      <c r="HR306" s="11"/>
      <c r="HS306" s="11"/>
      <c r="HT306" s="11"/>
      <c r="HU306" s="11"/>
      <c r="HV306" s="11"/>
      <c r="HW306" s="11"/>
      <c r="HX306" s="11"/>
      <c r="HY306" s="11"/>
      <c r="HZ306" s="11"/>
      <c r="IA306" s="11"/>
      <c r="IB306" s="11"/>
      <c r="IC306" s="11"/>
      <c r="ID306" s="11"/>
      <c r="IE306" s="11"/>
      <c r="IF306" s="11"/>
      <c r="IG306" s="11"/>
      <c r="IH306" s="11"/>
      <c r="II306" s="11"/>
      <c r="IJ306" s="11"/>
      <c r="IK306" s="11"/>
      <c r="IL306" s="11"/>
      <c r="IM306" s="11"/>
      <c r="IN306" s="11"/>
      <c r="IO306" s="11"/>
      <c r="IP306" s="11"/>
      <c r="IQ306" s="11"/>
      <c r="IR306" s="11"/>
      <c r="IS306" s="11"/>
      <c r="IT306" s="11"/>
      <c r="IU306" s="11"/>
    </row>
    <row r="307" spans="1:255" ht="48.75" customHeight="1">
      <c r="A307" s="57"/>
      <c r="B307" s="57"/>
      <c r="C307" s="57"/>
      <c r="D307" s="55"/>
      <c r="E307" s="17" t="s">
        <v>11</v>
      </c>
      <c r="F307" s="14" t="s">
        <v>275</v>
      </c>
      <c r="G307" s="15">
        <f>SUM(H307,K307,N307,O307,P307)</f>
        <v>4741000</v>
      </c>
      <c r="H307" s="16">
        <v>0</v>
      </c>
      <c r="I307" s="16">
        <v>0</v>
      </c>
      <c r="J307" s="16">
        <f>H307-I307</f>
        <v>0</v>
      </c>
      <c r="K307" s="16">
        <v>477413</v>
      </c>
      <c r="L307" s="16">
        <v>1760</v>
      </c>
      <c r="M307" s="16">
        <f>K307-L307</f>
        <v>475653</v>
      </c>
      <c r="N307" s="16">
        <v>302000</v>
      </c>
      <c r="O307" s="16">
        <v>1320529</v>
      </c>
      <c r="P307" s="16">
        <v>2641058</v>
      </c>
      <c r="Q307" s="56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1"/>
      <c r="FQ307" s="11"/>
      <c r="FR307" s="11"/>
      <c r="FS307" s="11"/>
      <c r="FT307" s="11"/>
      <c r="FU307" s="11"/>
      <c r="FV307" s="11"/>
      <c r="FW307" s="11"/>
      <c r="FX307" s="11"/>
      <c r="FY307" s="11"/>
      <c r="FZ307" s="11"/>
      <c r="GA307" s="11"/>
      <c r="GB307" s="11"/>
      <c r="GC307" s="11"/>
      <c r="GD307" s="11"/>
      <c r="GE307" s="11"/>
      <c r="GF307" s="11"/>
      <c r="GG307" s="11"/>
      <c r="GH307" s="11"/>
      <c r="GI307" s="11"/>
      <c r="GJ307" s="11"/>
      <c r="GK307" s="11"/>
      <c r="GL307" s="11"/>
      <c r="GM307" s="11"/>
      <c r="GN307" s="11"/>
      <c r="GO307" s="11"/>
      <c r="GP307" s="11"/>
      <c r="GQ307" s="11"/>
      <c r="GR307" s="11"/>
      <c r="GS307" s="11"/>
      <c r="GT307" s="11"/>
      <c r="GU307" s="11"/>
      <c r="GV307" s="11"/>
      <c r="GW307" s="11"/>
      <c r="GX307" s="11"/>
      <c r="GY307" s="11"/>
      <c r="GZ307" s="11"/>
      <c r="HA307" s="11"/>
      <c r="HB307" s="11"/>
      <c r="HC307" s="11"/>
      <c r="HD307" s="11"/>
      <c r="HE307" s="11"/>
      <c r="HF307" s="11"/>
      <c r="HG307" s="11"/>
      <c r="HH307" s="11"/>
      <c r="HI307" s="11"/>
      <c r="HJ307" s="11"/>
      <c r="HK307" s="11"/>
      <c r="HL307" s="11"/>
      <c r="HM307" s="11"/>
      <c r="HN307" s="11"/>
      <c r="HO307" s="11"/>
      <c r="HP307" s="11"/>
      <c r="HQ307" s="11"/>
      <c r="HR307" s="11"/>
      <c r="HS307" s="11"/>
      <c r="HT307" s="11"/>
      <c r="HU307" s="11"/>
      <c r="HV307" s="11"/>
      <c r="HW307" s="11"/>
      <c r="HX307" s="11"/>
      <c r="HY307" s="11"/>
      <c r="HZ307" s="11"/>
      <c r="IA307" s="11"/>
      <c r="IB307" s="11"/>
      <c r="IC307" s="11"/>
      <c r="ID307" s="11"/>
      <c r="IE307" s="11"/>
      <c r="IF307" s="11"/>
      <c r="IG307" s="11"/>
      <c r="IH307" s="11"/>
      <c r="II307" s="11"/>
      <c r="IJ307" s="11"/>
      <c r="IK307" s="11"/>
      <c r="IL307" s="11"/>
      <c r="IM307" s="11"/>
      <c r="IN307" s="11"/>
      <c r="IO307" s="11"/>
      <c r="IP307" s="11"/>
      <c r="IQ307" s="11"/>
      <c r="IR307" s="11"/>
      <c r="IS307" s="11"/>
      <c r="IT307" s="11"/>
      <c r="IU307" s="11"/>
    </row>
    <row r="308" spans="1:255" ht="41.25" customHeight="1">
      <c r="A308" s="57"/>
      <c r="B308" s="57"/>
      <c r="C308" s="57"/>
      <c r="D308" s="55"/>
      <c r="E308" s="17" t="s">
        <v>12</v>
      </c>
      <c r="F308" s="14"/>
      <c r="G308" s="16">
        <f>G307-G306</f>
        <v>0</v>
      </c>
      <c r="H308" s="16">
        <f t="shared" ref="H308:P308" si="106">H307-H306</f>
        <v>0</v>
      </c>
      <c r="I308" s="16">
        <f t="shared" si="106"/>
        <v>0</v>
      </c>
      <c r="J308" s="16">
        <f t="shared" si="106"/>
        <v>0</v>
      </c>
      <c r="K308" s="16">
        <f t="shared" si="106"/>
        <v>0</v>
      </c>
      <c r="L308" s="16">
        <f t="shared" si="106"/>
        <v>1760</v>
      </c>
      <c r="M308" s="16">
        <f t="shared" si="106"/>
        <v>-1760</v>
      </c>
      <c r="N308" s="16">
        <f t="shared" si="106"/>
        <v>0</v>
      </c>
      <c r="O308" s="16">
        <f t="shared" si="106"/>
        <v>0</v>
      </c>
      <c r="P308" s="16">
        <f t="shared" si="106"/>
        <v>0</v>
      </c>
      <c r="Q308" s="56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  <c r="FL308" s="11"/>
      <c r="FM308" s="11"/>
      <c r="FN308" s="11"/>
      <c r="FO308" s="11"/>
      <c r="FP308" s="11"/>
      <c r="FQ308" s="11"/>
      <c r="FR308" s="11"/>
      <c r="FS308" s="11"/>
      <c r="FT308" s="11"/>
      <c r="FU308" s="11"/>
      <c r="FV308" s="11"/>
      <c r="FW308" s="11"/>
      <c r="FX308" s="11"/>
      <c r="FY308" s="11"/>
      <c r="FZ308" s="11"/>
      <c r="GA308" s="11"/>
      <c r="GB308" s="11"/>
      <c r="GC308" s="11"/>
      <c r="GD308" s="11"/>
      <c r="GE308" s="11"/>
      <c r="GF308" s="11"/>
      <c r="GG308" s="11"/>
      <c r="GH308" s="11"/>
      <c r="GI308" s="11"/>
      <c r="GJ308" s="11"/>
      <c r="GK308" s="11"/>
      <c r="GL308" s="11"/>
      <c r="GM308" s="11"/>
      <c r="GN308" s="11"/>
      <c r="GO308" s="11"/>
      <c r="GP308" s="11"/>
      <c r="GQ308" s="11"/>
      <c r="GR308" s="11"/>
      <c r="GS308" s="11"/>
      <c r="GT308" s="11"/>
      <c r="GU308" s="11"/>
      <c r="GV308" s="11"/>
      <c r="GW308" s="11"/>
      <c r="GX308" s="11"/>
      <c r="GY308" s="11"/>
      <c r="GZ308" s="11"/>
      <c r="HA308" s="11"/>
      <c r="HB308" s="11"/>
      <c r="HC308" s="11"/>
      <c r="HD308" s="11"/>
      <c r="HE308" s="11"/>
      <c r="HF308" s="11"/>
      <c r="HG308" s="11"/>
      <c r="HH308" s="11"/>
      <c r="HI308" s="11"/>
      <c r="HJ308" s="11"/>
      <c r="HK308" s="11"/>
      <c r="HL308" s="11"/>
      <c r="HM308" s="11"/>
      <c r="HN308" s="11"/>
      <c r="HO308" s="11"/>
      <c r="HP308" s="11"/>
      <c r="HQ308" s="11"/>
      <c r="HR308" s="11"/>
      <c r="HS308" s="11"/>
      <c r="HT308" s="11"/>
      <c r="HU308" s="11"/>
      <c r="HV308" s="11"/>
      <c r="HW308" s="11"/>
      <c r="HX308" s="11"/>
      <c r="HY308" s="11"/>
      <c r="HZ308" s="11"/>
      <c r="IA308" s="11"/>
      <c r="IB308" s="11"/>
      <c r="IC308" s="11"/>
      <c r="ID308" s="11"/>
      <c r="IE308" s="11"/>
      <c r="IF308" s="11"/>
      <c r="IG308" s="11"/>
      <c r="IH308" s="11"/>
      <c r="II308" s="11"/>
      <c r="IJ308" s="11"/>
      <c r="IK308" s="11"/>
      <c r="IL308" s="11"/>
      <c r="IM308" s="11"/>
      <c r="IN308" s="11"/>
      <c r="IO308" s="11"/>
      <c r="IP308" s="11"/>
      <c r="IQ308" s="11"/>
      <c r="IR308" s="11"/>
      <c r="IS308" s="11"/>
      <c r="IT308" s="11"/>
      <c r="IU308" s="11"/>
    </row>
    <row r="309" spans="1:255" ht="48" customHeight="1">
      <c r="A309" s="62" t="s">
        <v>179</v>
      </c>
      <c r="B309" s="62" t="s">
        <v>180</v>
      </c>
      <c r="C309" s="62" t="s">
        <v>276</v>
      </c>
      <c r="D309" s="64" t="s">
        <v>277</v>
      </c>
      <c r="E309" s="17" t="s">
        <v>10</v>
      </c>
      <c r="F309" s="14" t="s">
        <v>181</v>
      </c>
      <c r="G309" s="15">
        <f>SUM(H309,K309,N309,O309,P309)</f>
        <v>2250000</v>
      </c>
      <c r="H309" s="15">
        <v>0</v>
      </c>
      <c r="I309" s="15">
        <v>0</v>
      </c>
      <c r="J309" s="15">
        <f>H309-I309</f>
        <v>0</v>
      </c>
      <c r="K309" s="15">
        <v>0</v>
      </c>
      <c r="L309" s="15">
        <v>0</v>
      </c>
      <c r="M309" s="15">
        <f>K309-L309</f>
        <v>0</v>
      </c>
      <c r="N309" s="15">
        <v>2250000</v>
      </c>
      <c r="O309" s="15">
        <v>0</v>
      </c>
      <c r="P309" s="15">
        <v>0</v>
      </c>
      <c r="Q309" s="56" t="s">
        <v>363</v>
      </c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  <c r="FL309" s="11"/>
      <c r="FM309" s="11"/>
      <c r="FN309" s="11"/>
      <c r="FO309" s="11"/>
      <c r="FP309" s="11"/>
      <c r="FQ309" s="11"/>
      <c r="FR309" s="11"/>
      <c r="FS309" s="11"/>
      <c r="FT309" s="11"/>
      <c r="FU309" s="11"/>
      <c r="FV309" s="11"/>
      <c r="FW309" s="11"/>
      <c r="FX309" s="11"/>
      <c r="FY309" s="11"/>
      <c r="FZ309" s="11"/>
      <c r="GA309" s="11"/>
      <c r="GB309" s="11"/>
      <c r="GC309" s="11"/>
      <c r="GD309" s="11"/>
      <c r="GE309" s="11"/>
      <c r="GF309" s="11"/>
      <c r="GG309" s="11"/>
      <c r="GH309" s="11"/>
      <c r="GI309" s="11"/>
      <c r="GJ309" s="11"/>
      <c r="GK309" s="11"/>
      <c r="GL309" s="11"/>
      <c r="GM309" s="11"/>
      <c r="GN309" s="11"/>
      <c r="GO309" s="11"/>
      <c r="GP309" s="11"/>
      <c r="GQ309" s="11"/>
      <c r="GR309" s="11"/>
      <c r="GS309" s="11"/>
      <c r="GT309" s="11"/>
      <c r="GU309" s="11"/>
      <c r="GV309" s="11"/>
      <c r="GW309" s="11"/>
      <c r="GX309" s="11"/>
      <c r="GY309" s="11"/>
      <c r="GZ309" s="11"/>
      <c r="HA309" s="11"/>
      <c r="HB309" s="11"/>
      <c r="HC309" s="11"/>
      <c r="HD309" s="11"/>
      <c r="HE309" s="11"/>
      <c r="HF309" s="11"/>
      <c r="HG309" s="11"/>
      <c r="HH309" s="11"/>
      <c r="HI309" s="11"/>
      <c r="HJ309" s="11"/>
      <c r="HK309" s="11"/>
      <c r="HL309" s="11"/>
      <c r="HM309" s="11"/>
      <c r="HN309" s="11"/>
      <c r="HO309" s="11"/>
      <c r="HP309" s="11"/>
      <c r="HQ309" s="11"/>
      <c r="HR309" s="11"/>
      <c r="HS309" s="11"/>
      <c r="HT309" s="11"/>
      <c r="HU309" s="11"/>
      <c r="HV309" s="11"/>
      <c r="HW309" s="11"/>
      <c r="HX309" s="11"/>
      <c r="HY309" s="11"/>
      <c r="HZ309" s="11"/>
      <c r="IA309" s="11"/>
      <c r="IB309" s="11"/>
      <c r="IC309" s="11"/>
      <c r="ID309" s="11"/>
      <c r="IE309" s="11"/>
      <c r="IF309" s="11"/>
      <c r="IG309" s="11"/>
      <c r="IH309" s="11"/>
      <c r="II309" s="11"/>
      <c r="IJ309" s="11"/>
      <c r="IK309" s="11"/>
      <c r="IL309" s="11"/>
      <c r="IM309" s="11"/>
      <c r="IN309" s="11"/>
      <c r="IO309" s="11"/>
      <c r="IP309" s="11"/>
      <c r="IQ309" s="11"/>
      <c r="IR309" s="11"/>
      <c r="IS309" s="11"/>
      <c r="IT309" s="11"/>
      <c r="IU309" s="11"/>
    </row>
    <row r="310" spans="1:255" ht="48" customHeight="1">
      <c r="A310" s="63"/>
      <c r="B310" s="63"/>
      <c r="C310" s="63"/>
      <c r="D310" s="64"/>
      <c r="E310" s="17" t="s">
        <v>11</v>
      </c>
      <c r="F310" s="14" t="s">
        <v>181</v>
      </c>
      <c r="G310" s="15">
        <f>SUM(H310,K310,N310,O310,P310)</f>
        <v>2250000</v>
      </c>
      <c r="H310" s="15">
        <v>0</v>
      </c>
      <c r="I310" s="15">
        <v>0</v>
      </c>
      <c r="J310" s="15">
        <f>H310-I310</f>
        <v>0</v>
      </c>
      <c r="K310" s="15">
        <v>0</v>
      </c>
      <c r="L310" s="15">
        <v>0</v>
      </c>
      <c r="M310" s="15">
        <f>K310-L310</f>
        <v>0</v>
      </c>
      <c r="N310" s="15">
        <v>2250000</v>
      </c>
      <c r="O310" s="15">
        <v>0</v>
      </c>
      <c r="P310" s="15">
        <v>0</v>
      </c>
      <c r="Q310" s="56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1"/>
      <c r="FQ310" s="11"/>
      <c r="FR310" s="11"/>
      <c r="FS310" s="11"/>
      <c r="FT310" s="11"/>
      <c r="FU310" s="11"/>
      <c r="FV310" s="11"/>
      <c r="FW310" s="11"/>
      <c r="FX310" s="11"/>
      <c r="FY310" s="11"/>
      <c r="FZ310" s="11"/>
      <c r="GA310" s="11"/>
      <c r="GB310" s="11"/>
      <c r="GC310" s="11"/>
      <c r="GD310" s="11"/>
      <c r="GE310" s="11"/>
      <c r="GF310" s="11"/>
      <c r="GG310" s="11"/>
      <c r="GH310" s="11"/>
      <c r="GI310" s="11"/>
      <c r="GJ310" s="11"/>
      <c r="GK310" s="11"/>
      <c r="GL310" s="11"/>
      <c r="GM310" s="11"/>
      <c r="GN310" s="11"/>
      <c r="GO310" s="11"/>
      <c r="GP310" s="11"/>
      <c r="GQ310" s="11"/>
      <c r="GR310" s="11"/>
      <c r="GS310" s="11"/>
      <c r="GT310" s="11"/>
      <c r="GU310" s="11"/>
      <c r="GV310" s="11"/>
      <c r="GW310" s="11"/>
      <c r="GX310" s="11"/>
      <c r="GY310" s="11"/>
      <c r="GZ310" s="11"/>
      <c r="HA310" s="11"/>
      <c r="HB310" s="11"/>
      <c r="HC310" s="11"/>
      <c r="HD310" s="11"/>
      <c r="HE310" s="11"/>
      <c r="HF310" s="11"/>
      <c r="HG310" s="11"/>
      <c r="HH310" s="11"/>
      <c r="HI310" s="11"/>
      <c r="HJ310" s="11"/>
      <c r="HK310" s="11"/>
      <c r="HL310" s="11"/>
      <c r="HM310" s="11"/>
      <c r="HN310" s="11"/>
      <c r="HO310" s="11"/>
      <c r="HP310" s="11"/>
      <c r="HQ310" s="11"/>
      <c r="HR310" s="11"/>
      <c r="HS310" s="11"/>
      <c r="HT310" s="11"/>
      <c r="HU310" s="11"/>
      <c r="HV310" s="11"/>
      <c r="HW310" s="11"/>
      <c r="HX310" s="11"/>
      <c r="HY310" s="11"/>
      <c r="HZ310" s="11"/>
      <c r="IA310" s="11"/>
      <c r="IB310" s="11"/>
      <c r="IC310" s="11"/>
      <c r="ID310" s="11"/>
      <c r="IE310" s="11"/>
      <c r="IF310" s="11"/>
      <c r="IG310" s="11"/>
      <c r="IH310" s="11"/>
      <c r="II310" s="11"/>
      <c r="IJ310" s="11"/>
      <c r="IK310" s="11"/>
      <c r="IL310" s="11"/>
      <c r="IM310" s="11"/>
      <c r="IN310" s="11"/>
      <c r="IO310" s="11"/>
      <c r="IP310" s="11"/>
      <c r="IQ310" s="11"/>
      <c r="IR310" s="11"/>
      <c r="IS310" s="11"/>
      <c r="IT310" s="11"/>
      <c r="IU310" s="11"/>
    </row>
    <row r="311" spans="1:255" ht="41.25" customHeight="1">
      <c r="A311" s="63"/>
      <c r="B311" s="63"/>
      <c r="C311" s="63"/>
      <c r="D311" s="64"/>
      <c r="E311" s="17" t="s">
        <v>12</v>
      </c>
      <c r="F311" s="14"/>
      <c r="G311" s="16">
        <f>G310-G309</f>
        <v>0</v>
      </c>
      <c r="H311" s="16">
        <f t="shared" ref="H311:P311" si="107">H310-H309</f>
        <v>0</v>
      </c>
      <c r="I311" s="16">
        <f t="shared" si="107"/>
        <v>0</v>
      </c>
      <c r="J311" s="16">
        <f t="shared" si="107"/>
        <v>0</v>
      </c>
      <c r="K311" s="16">
        <f t="shared" si="107"/>
        <v>0</v>
      </c>
      <c r="L311" s="16">
        <f t="shared" si="107"/>
        <v>0</v>
      </c>
      <c r="M311" s="16">
        <f t="shared" si="107"/>
        <v>0</v>
      </c>
      <c r="N311" s="16">
        <f t="shared" si="107"/>
        <v>0</v>
      </c>
      <c r="O311" s="16">
        <f t="shared" si="107"/>
        <v>0</v>
      </c>
      <c r="P311" s="16">
        <f t="shared" si="107"/>
        <v>0</v>
      </c>
      <c r="Q311" s="56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1"/>
      <c r="FZ311" s="11"/>
      <c r="GA311" s="11"/>
      <c r="GB311" s="11"/>
      <c r="GC311" s="11"/>
      <c r="GD311" s="11"/>
      <c r="GE311" s="11"/>
      <c r="GF311" s="11"/>
      <c r="GG311" s="11"/>
      <c r="GH311" s="11"/>
      <c r="GI311" s="11"/>
      <c r="GJ311" s="11"/>
      <c r="GK311" s="11"/>
      <c r="GL311" s="11"/>
      <c r="GM311" s="11"/>
      <c r="GN311" s="11"/>
      <c r="GO311" s="11"/>
      <c r="GP311" s="11"/>
      <c r="GQ311" s="11"/>
      <c r="GR311" s="11"/>
      <c r="GS311" s="11"/>
      <c r="GT311" s="11"/>
      <c r="GU311" s="11"/>
      <c r="GV311" s="11"/>
      <c r="GW311" s="11"/>
      <c r="GX311" s="11"/>
      <c r="GY311" s="11"/>
      <c r="GZ311" s="11"/>
      <c r="HA311" s="11"/>
      <c r="HB311" s="11"/>
      <c r="HC311" s="11"/>
      <c r="HD311" s="11"/>
      <c r="HE311" s="11"/>
      <c r="HF311" s="11"/>
      <c r="HG311" s="11"/>
      <c r="HH311" s="11"/>
      <c r="HI311" s="11"/>
      <c r="HJ311" s="11"/>
      <c r="HK311" s="11"/>
      <c r="HL311" s="11"/>
      <c r="HM311" s="11"/>
      <c r="HN311" s="11"/>
      <c r="HO311" s="11"/>
      <c r="HP311" s="11"/>
      <c r="HQ311" s="11"/>
      <c r="HR311" s="11"/>
      <c r="HS311" s="11"/>
      <c r="HT311" s="11"/>
      <c r="HU311" s="11"/>
      <c r="HV311" s="11"/>
      <c r="HW311" s="11"/>
      <c r="HX311" s="11"/>
      <c r="HY311" s="11"/>
      <c r="HZ311" s="11"/>
      <c r="IA311" s="11"/>
      <c r="IB311" s="11"/>
      <c r="IC311" s="11"/>
      <c r="ID311" s="11"/>
      <c r="IE311" s="11"/>
      <c r="IF311" s="11"/>
      <c r="IG311" s="11"/>
      <c r="IH311" s="11"/>
      <c r="II311" s="11"/>
      <c r="IJ311" s="11"/>
      <c r="IK311" s="11"/>
      <c r="IL311" s="11"/>
      <c r="IM311" s="11"/>
      <c r="IN311" s="11"/>
      <c r="IO311" s="11"/>
      <c r="IP311" s="11"/>
      <c r="IQ311" s="11"/>
      <c r="IR311" s="11"/>
      <c r="IS311" s="11"/>
      <c r="IT311" s="11"/>
      <c r="IU311" s="11"/>
    </row>
    <row r="312" spans="1:255" ht="48" customHeight="1">
      <c r="A312" s="62" t="s">
        <v>179</v>
      </c>
      <c r="B312" s="62" t="s">
        <v>180</v>
      </c>
      <c r="C312" s="62" t="s">
        <v>182</v>
      </c>
      <c r="D312" s="64" t="s">
        <v>277</v>
      </c>
      <c r="E312" s="17" t="s">
        <v>10</v>
      </c>
      <c r="F312" s="14" t="s">
        <v>387</v>
      </c>
      <c r="G312" s="15">
        <f>SUM(H312,K312,N312,O312,P312)</f>
        <v>2180000</v>
      </c>
      <c r="H312" s="15">
        <v>0</v>
      </c>
      <c r="I312" s="15">
        <v>0</v>
      </c>
      <c r="J312" s="15">
        <f>H312-I312</f>
        <v>0</v>
      </c>
      <c r="K312" s="15">
        <v>0</v>
      </c>
      <c r="L312" s="15">
        <v>0</v>
      </c>
      <c r="M312" s="15">
        <f>K312-L312</f>
        <v>0</v>
      </c>
      <c r="N312" s="15">
        <v>2180000</v>
      </c>
      <c r="O312" s="15">
        <v>0</v>
      </c>
      <c r="P312" s="15">
        <v>0</v>
      </c>
      <c r="Q312" s="56" t="s">
        <v>363</v>
      </c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1"/>
      <c r="FQ312" s="11"/>
      <c r="FR312" s="11"/>
      <c r="FS312" s="11"/>
      <c r="FT312" s="11"/>
      <c r="FU312" s="11"/>
      <c r="FV312" s="11"/>
      <c r="FW312" s="11"/>
      <c r="FX312" s="11"/>
      <c r="FY312" s="11"/>
      <c r="FZ312" s="11"/>
      <c r="GA312" s="11"/>
      <c r="GB312" s="11"/>
      <c r="GC312" s="11"/>
      <c r="GD312" s="11"/>
      <c r="GE312" s="11"/>
      <c r="GF312" s="11"/>
      <c r="GG312" s="11"/>
      <c r="GH312" s="11"/>
      <c r="GI312" s="11"/>
      <c r="GJ312" s="11"/>
      <c r="GK312" s="11"/>
      <c r="GL312" s="11"/>
      <c r="GM312" s="11"/>
      <c r="GN312" s="11"/>
      <c r="GO312" s="11"/>
      <c r="GP312" s="11"/>
      <c r="GQ312" s="11"/>
      <c r="GR312" s="11"/>
      <c r="GS312" s="11"/>
      <c r="GT312" s="11"/>
      <c r="GU312" s="11"/>
      <c r="GV312" s="11"/>
      <c r="GW312" s="11"/>
      <c r="GX312" s="11"/>
      <c r="GY312" s="11"/>
      <c r="GZ312" s="11"/>
      <c r="HA312" s="11"/>
      <c r="HB312" s="11"/>
      <c r="HC312" s="11"/>
      <c r="HD312" s="11"/>
      <c r="HE312" s="11"/>
      <c r="HF312" s="11"/>
      <c r="HG312" s="11"/>
      <c r="HH312" s="11"/>
      <c r="HI312" s="11"/>
      <c r="HJ312" s="11"/>
      <c r="HK312" s="11"/>
      <c r="HL312" s="11"/>
      <c r="HM312" s="11"/>
      <c r="HN312" s="11"/>
      <c r="HO312" s="11"/>
      <c r="HP312" s="11"/>
      <c r="HQ312" s="11"/>
      <c r="HR312" s="11"/>
      <c r="HS312" s="11"/>
      <c r="HT312" s="11"/>
      <c r="HU312" s="11"/>
      <c r="HV312" s="11"/>
      <c r="HW312" s="11"/>
      <c r="HX312" s="11"/>
      <c r="HY312" s="11"/>
      <c r="HZ312" s="11"/>
      <c r="IA312" s="11"/>
      <c r="IB312" s="11"/>
      <c r="IC312" s="11"/>
      <c r="ID312" s="11"/>
      <c r="IE312" s="11"/>
      <c r="IF312" s="11"/>
      <c r="IG312" s="11"/>
      <c r="IH312" s="11"/>
      <c r="II312" s="11"/>
      <c r="IJ312" s="11"/>
      <c r="IK312" s="11"/>
      <c r="IL312" s="11"/>
      <c r="IM312" s="11"/>
      <c r="IN312" s="11"/>
      <c r="IO312" s="11"/>
      <c r="IP312" s="11"/>
      <c r="IQ312" s="11"/>
      <c r="IR312" s="11"/>
      <c r="IS312" s="11"/>
      <c r="IT312" s="11"/>
      <c r="IU312" s="11"/>
    </row>
    <row r="313" spans="1:255" ht="48" customHeight="1">
      <c r="A313" s="63"/>
      <c r="B313" s="63"/>
      <c r="C313" s="63"/>
      <c r="D313" s="64"/>
      <c r="E313" s="17" t="s">
        <v>11</v>
      </c>
      <c r="F313" s="14" t="s">
        <v>183</v>
      </c>
      <c r="G313" s="15">
        <f>SUM(H313,K313,N313,O313,P313)</f>
        <v>2180000</v>
      </c>
      <c r="H313" s="15">
        <v>0</v>
      </c>
      <c r="I313" s="15">
        <v>0</v>
      </c>
      <c r="J313" s="15">
        <f>H313-I313</f>
        <v>0</v>
      </c>
      <c r="K313" s="15">
        <v>0</v>
      </c>
      <c r="L313" s="15">
        <v>0</v>
      </c>
      <c r="M313" s="15">
        <f>K313-L313</f>
        <v>0</v>
      </c>
      <c r="N313" s="15">
        <v>2180000</v>
      </c>
      <c r="O313" s="15">
        <v>0</v>
      </c>
      <c r="P313" s="15">
        <v>0</v>
      </c>
      <c r="Q313" s="56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  <c r="FZ313" s="11"/>
      <c r="GA313" s="11"/>
      <c r="GB313" s="11"/>
      <c r="GC313" s="11"/>
      <c r="GD313" s="11"/>
      <c r="GE313" s="11"/>
      <c r="GF313" s="11"/>
      <c r="GG313" s="11"/>
      <c r="GH313" s="11"/>
      <c r="GI313" s="11"/>
      <c r="GJ313" s="11"/>
      <c r="GK313" s="11"/>
      <c r="GL313" s="11"/>
      <c r="GM313" s="11"/>
      <c r="GN313" s="11"/>
      <c r="GO313" s="11"/>
      <c r="GP313" s="11"/>
      <c r="GQ313" s="11"/>
      <c r="GR313" s="11"/>
      <c r="GS313" s="11"/>
      <c r="GT313" s="11"/>
      <c r="GU313" s="11"/>
      <c r="GV313" s="11"/>
      <c r="GW313" s="11"/>
      <c r="GX313" s="11"/>
      <c r="GY313" s="11"/>
      <c r="GZ313" s="11"/>
      <c r="HA313" s="11"/>
      <c r="HB313" s="11"/>
      <c r="HC313" s="11"/>
      <c r="HD313" s="11"/>
      <c r="HE313" s="11"/>
      <c r="HF313" s="11"/>
      <c r="HG313" s="11"/>
      <c r="HH313" s="11"/>
      <c r="HI313" s="11"/>
      <c r="HJ313" s="11"/>
      <c r="HK313" s="11"/>
      <c r="HL313" s="11"/>
      <c r="HM313" s="11"/>
      <c r="HN313" s="11"/>
      <c r="HO313" s="11"/>
      <c r="HP313" s="11"/>
      <c r="HQ313" s="11"/>
      <c r="HR313" s="11"/>
      <c r="HS313" s="11"/>
      <c r="HT313" s="11"/>
      <c r="HU313" s="11"/>
      <c r="HV313" s="11"/>
      <c r="HW313" s="11"/>
      <c r="HX313" s="11"/>
      <c r="HY313" s="11"/>
      <c r="HZ313" s="11"/>
      <c r="IA313" s="11"/>
      <c r="IB313" s="11"/>
      <c r="IC313" s="11"/>
      <c r="ID313" s="11"/>
      <c r="IE313" s="11"/>
      <c r="IF313" s="11"/>
      <c r="IG313" s="11"/>
      <c r="IH313" s="11"/>
      <c r="II313" s="11"/>
      <c r="IJ313" s="11"/>
      <c r="IK313" s="11"/>
      <c r="IL313" s="11"/>
      <c r="IM313" s="11"/>
      <c r="IN313" s="11"/>
      <c r="IO313" s="11"/>
      <c r="IP313" s="11"/>
      <c r="IQ313" s="11"/>
      <c r="IR313" s="11"/>
      <c r="IS313" s="11"/>
      <c r="IT313" s="11"/>
      <c r="IU313" s="11"/>
    </row>
    <row r="314" spans="1:255" ht="48" customHeight="1">
      <c r="A314" s="63"/>
      <c r="B314" s="63"/>
      <c r="C314" s="63"/>
      <c r="D314" s="64"/>
      <c r="E314" s="17" t="s">
        <v>12</v>
      </c>
      <c r="F314" s="14"/>
      <c r="G314" s="16">
        <f>G313-G312</f>
        <v>0</v>
      </c>
      <c r="H314" s="16">
        <f t="shared" ref="H314:P314" si="108">H313-H312</f>
        <v>0</v>
      </c>
      <c r="I314" s="16">
        <f t="shared" si="108"/>
        <v>0</v>
      </c>
      <c r="J314" s="16">
        <f t="shared" si="108"/>
        <v>0</v>
      </c>
      <c r="K314" s="16">
        <f t="shared" si="108"/>
        <v>0</v>
      </c>
      <c r="L314" s="16">
        <f t="shared" si="108"/>
        <v>0</v>
      </c>
      <c r="M314" s="16">
        <f t="shared" si="108"/>
        <v>0</v>
      </c>
      <c r="N314" s="16">
        <f t="shared" si="108"/>
        <v>0</v>
      </c>
      <c r="O314" s="16">
        <f t="shared" si="108"/>
        <v>0</v>
      </c>
      <c r="P314" s="16">
        <f t="shared" si="108"/>
        <v>0</v>
      </c>
      <c r="Q314" s="56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1"/>
      <c r="FQ314" s="11"/>
      <c r="FR314" s="11"/>
      <c r="FS314" s="11"/>
      <c r="FT314" s="11"/>
      <c r="FU314" s="11"/>
      <c r="FV314" s="11"/>
      <c r="FW314" s="11"/>
      <c r="FX314" s="11"/>
      <c r="FY314" s="11"/>
      <c r="FZ314" s="11"/>
      <c r="GA314" s="11"/>
      <c r="GB314" s="11"/>
      <c r="GC314" s="11"/>
      <c r="GD314" s="11"/>
      <c r="GE314" s="11"/>
      <c r="GF314" s="11"/>
      <c r="GG314" s="11"/>
      <c r="GH314" s="11"/>
      <c r="GI314" s="11"/>
      <c r="GJ314" s="11"/>
      <c r="GK314" s="11"/>
      <c r="GL314" s="11"/>
      <c r="GM314" s="11"/>
      <c r="GN314" s="11"/>
      <c r="GO314" s="11"/>
      <c r="GP314" s="11"/>
      <c r="GQ314" s="11"/>
      <c r="GR314" s="11"/>
      <c r="GS314" s="11"/>
      <c r="GT314" s="11"/>
      <c r="GU314" s="11"/>
      <c r="GV314" s="11"/>
      <c r="GW314" s="11"/>
      <c r="GX314" s="11"/>
      <c r="GY314" s="11"/>
      <c r="GZ314" s="11"/>
      <c r="HA314" s="11"/>
      <c r="HB314" s="11"/>
      <c r="HC314" s="11"/>
      <c r="HD314" s="11"/>
      <c r="HE314" s="11"/>
      <c r="HF314" s="11"/>
      <c r="HG314" s="11"/>
      <c r="HH314" s="11"/>
      <c r="HI314" s="11"/>
      <c r="HJ314" s="11"/>
      <c r="HK314" s="11"/>
      <c r="HL314" s="11"/>
      <c r="HM314" s="11"/>
      <c r="HN314" s="11"/>
      <c r="HO314" s="11"/>
      <c r="HP314" s="11"/>
      <c r="HQ314" s="11"/>
      <c r="HR314" s="11"/>
      <c r="HS314" s="11"/>
      <c r="HT314" s="11"/>
      <c r="HU314" s="11"/>
      <c r="HV314" s="11"/>
      <c r="HW314" s="11"/>
      <c r="HX314" s="11"/>
      <c r="HY314" s="11"/>
      <c r="HZ314" s="11"/>
      <c r="IA314" s="11"/>
      <c r="IB314" s="11"/>
      <c r="IC314" s="11"/>
      <c r="ID314" s="11"/>
      <c r="IE314" s="11"/>
      <c r="IF314" s="11"/>
      <c r="IG314" s="11"/>
      <c r="IH314" s="11"/>
      <c r="II314" s="11"/>
      <c r="IJ314" s="11"/>
      <c r="IK314" s="11"/>
      <c r="IL314" s="11"/>
      <c r="IM314" s="11"/>
      <c r="IN314" s="11"/>
      <c r="IO314" s="11"/>
      <c r="IP314" s="11"/>
      <c r="IQ314" s="11"/>
      <c r="IR314" s="11"/>
      <c r="IS314" s="11"/>
      <c r="IT314" s="11"/>
      <c r="IU314" s="11"/>
    </row>
    <row r="315" spans="1:255" ht="48" customHeight="1">
      <c r="A315" s="62" t="s">
        <v>179</v>
      </c>
      <c r="B315" s="62" t="s">
        <v>180</v>
      </c>
      <c r="C315" s="57" t="s">
        <v>278</v>
      </c>
      <c r="D315" s="64" t="s">
        <v>184</v>
      </c>
      <c r="E315" s="17" t="s">
        <v>10</v>
      </c>
      <c r="F315" s="14" t="s">
        <v>279</v>
      </c>
      <c r="G315" s="15">
        <f>SUM(H315,K315,N315,O315,P315)</f>
        <v>2001232</v>
      </c>
      <c r="H315" s="16">
        <v>563600</v>
      </c>
      <c r="I315" s="16">
        <v>296996</v>
      </c>
      <c r="J315" s="16">
        <f>H315-I315</f>
        <v>266604</v>
      </c>
      <c r="K315" s="16">
        <v>793600</v>
      </c>
      <c r="L315" s="16">
        <v>520750</v>
      </c>
      <c r="M315" s="16">
        <f>K315-L315</f>
        <v>272850</v>
      </c>
      <c r="N315" s="16">
        <v>644032</v>
      </c>
      <c r="O315" s="16">
        <v>0</v>
      </c>
      <c r="P315" s="16">
        <v>0</v>
      </c>
      <c r="Q315" s="68" t="s">
        <v>388</v>
      </c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  <c r="FZ315" s="11"/>
      <c r="GA315" s="11"/>
      <c r="GB315" s="11"/>
      <c r="GC315" s="11"/>
      <c r="GD315" s="11"/>
      <c r="GE315" s="11"/>
      <c r="GF315" s="11"/>
      <c r="GG315" s="11"/>
      <c r="GH315" s="11"/>
      <c r="GI315" s="11"/>
      <c r="GJ315" s="11"/>
      <c r="GK315" s="11"/>
      <c r="GL315" s="11"/>
      <c r="GM315" s="11"/>
      <c r="GN315" s="11"/>
      <c r="GO315" s="11"/>
      <c r="GP315" s="11"/>
      <c r="GQ315" s="11"/>
      <c r="GR315" s="11"/>
      <c r="GS315" s="11"/>
      <c r="GT315" s="11"/>
      <c r="GU315" s="11"/>
      <c r="GV315" s="11"/>
      <c r="GW315" s="11"/>
      <c r="GX315" s="11"/>
      <c r="GY315" s="11"/>
      <c r="GZ315" s="11"/>
      <c r="HA315" s="11"/>
      <c r="HB315" s="11"/>
      <c r="HC315" s="11"/>
      <c r="HD315" s="11"/>
      <c r="HE315" s="11"/>
      <c r="HF315" s="11"/>
      <c r="HG315" s="11"/>
      <c r="HH315" s="11"/>
      <c r="HI315" s="11"/>
      <c r="HJ315" s="11"/>
      <c r="HK315" s="11"/>
      <c r="HL315" s="11"/>
      <c r="HM315" s="11"/>
      <c r="HN315" s="11"/>
      <c r="HO315" s="11"/>
      <c r="HP315" s="11"/>
      <c r="HQ315" s="11"/>
      <c r="HR315" s="11"/>
      <c r="HS315" s="11"/>
      <c r="HT315" s="11"/>
      <c r="HU315" s="11"/>
      <c r="HV315" s="11"/>
      <c r="HW315" s="11"/>
      <c r="HX315" s="11"/>
      <c r="HY315" s="11"/>
      <c r="HZ315" s="11"/>
      <c r="IA315" s="11"/>
      <c r="IB315" s="11"/>
      <c r="IC315" s="11"/>
      <c r="ID315" s="11"/>
      <c r="IE315" s="11"/>
      <c r="IF315" s="11"/>
      <c r="IG315" s="11"/>
      <c r="IH315" s="11"/>
      <c r="II315" s="11"/>
      <c r="IJ315" s="11"/>
      <c r="IK315" s="11"/>
      <c r="IL315" s="11"/>
      <c r="IM315" s="11"/>
      <c r="IN315" s="11"/>
      <c r="IO315" s="11"/>
      <c r="IP315" s="11"/>
      <c r="IQ315" s="11"/>
      <c r="IR315" s="11"/>
      <c r="IS315" s="11"/>
      <c r="IT315" s="11"/>
      <c r="IU315" s="11"/>
    </row>
    <row r="316" spans="1:255" ht="48" customHeight="1">
      <c r="A316" s="63"/>
      <c r="B316" s="63"/>
      <c r="C316" s="58"/>
      <c r="D316" s="64"/>
      <c r="E316" s="17" t="s">
        <v>11</v>
      </c>
      <c r="F316" s="14" t="s">
        <v>279</v>
      </c>
      <c r="G316" s="15">
        <f>SUM(H316,K316,N316,O316,P316)</f>
        <v>2001232</v>
      </c>
      <c r="H316" s="16">
        <v>563600</v>
      </c>
      <c r="I316" s="16">
        <v>296996</v>
      </c>
      <c r="J316" s="16">
        <f>H316-I316</f>
        <v>266604</v>
      </c>
      <c r="K316" s="16">
        <v>793600</v>
      </c>
      <c r="L316" s="16">
        <v>520750</v>
      </c>
      <c r="M316" s="16">
        <f>K316-L316</f>
        <v>272850</v>
      </c>
      <c r="N316" s="16">
        <v>644032</v>
      </c>
      <c r="O316" s="16">
        <v>0</v>
      </c>
      <c r="P316" s="16">
        <v>0</v>
      </c>
      <c r="Q316" s="68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1"/>
      <c r="FQ316" s="11"/>
      <c r="FR316" s="11"/>
      <c r="FS316" s="11"/>
      <c r="FT316" s="11"/>
      <c r="FU316" s="11"/>
      <c r="FV316" s="11"/>
      <c r="FW316" s="11"/>
      <c r="FX316" s="11"/>
      <c r="FY316" s="11"/>
      <c r="FZ316" s="11"/>
      <c r="GA316" s="11"/>
      <c r="GB316" s="11"/>
      <c r="GC316" s="11"/>
      <c r="GD316" s="11"/>
      <c r="GE316" s="11"/>
      <c r="GF316" s="11"/>
      <c r="GG316" s="11"/>
      <c r="GH316" s="11"/>
      <c r="GI316" s="11"/>
      <c r="GJ316" s="11"/>
      <c r="GK316" s="11"/>
      <c r="GL316" s="11"/>
      <c r="GM316" s="11"/>
      <c r="GN316" s="11"/>
      <c r="GO316" s="11"/>
      <c r="GP316" s="11"/>
      <c r="GQ316" s="11"/>
      <c r="GR316" s="11"/>
      <c r="GS316" s="11"/>
      <c r="GT316" s="11"/>
      <c r="GU316" s="11"/>
      <c r="GV316" s="11"/>
      <c r="GW316" s="11"/>
      <c r="GX316" s="11"/>
      <c r="GY316" s="11"/>
      <c r="GZ316" s="11"/>
      <c r="HA316" s="11"/>
      <c r="HB316" s="11"/>
      <c r="HC316" s="11"/>
      <c r="HD316" s="11"/>
      <c r="HE316" s="11"/>
      <c r="HF316" s="11"/>
      <c r="HG316" s="11"/>
      <c r="HH316" s="11"/>
      <c r="HI316" s="11"/>
      <c r="HJ316" s="11"/>
      <c r="HK316" s="11"/>
      <c r="HL316" s="11"/>
      <c r="HM316" s="11"/>
      <c r="HN316" s="11"/>
      <c r="HO316" s="11"/>
      <c r="HP316" s="11"/>
      <c r="HQ316" s="11"/>
      <c r="HR316" s="11"/>
      <c r="HS316" s="11"/>
      <c r="HT316" s="11"/>
      <c r="HU316" s="11"/>
      <c r="HV316" s="11"/>
      <c r="HW316" s="11"/>
      <c r="HX316" s="11"/>
      <c r="HY316" s="11"/>
      <c r="HZ316" s="11"/>
      <c r="IA316" s="11"/>
      <c r="IB316" s="11"/>
      <c r="IC316" s="11"/>
      <c r="ID316" s="11"/>
      <c r="IE316" s="11"/>
      <c r="IF316" s="11"/>
      <c r="IG316" s="11"/>
      <c r="IH316" s="11"/>
      <c r="II316" s="11"/>
      <c r="IJ316" s="11"/>
      <c r="IK316" s="11"/>
      <c r="IL316" s="11"/>
      <c r="IM316" s="11"/>
      <c r="IN316" s="11"/>
      <c r="IO316" s="11"/>
      <c r="IP316" s="11"/>
      <c r="IQ316" s="11"/>
      <c r="IR316" s="11"/>
      <c r="IS316" s="11"/>
      <c r="IT316" s="11"/>
      <c r="IU316" s="11"/>
    </row>
    <row r="317" spans="1:255" ht="48" customHeight="1">
      <c r="A317" s="63"/>
      <c r="B317" s="63"/>
      <c r="C317" s="58"/>
      <c r="D317" s="64"/>
      <c r="E317" s="17" t="s">
        <v>12</v>
      </c>
      <c r="F317" s="14"/>
      <c r="G317" s="15">
        <f>SUM(H317,K317,N317,O317,P317)</f>
        <v>0</v>
      </c>
      <c r="H317" s="16">
        <f t="shared" ref="H317:P317" si="109">H316-H315</f>
        <v>0</v>
      </c>
      <c r="I317" s="16">
        <f t="shared" si="109"/>
        <v>0</v>
      </c>
      <c r="J317" s="16">
        <f t="shared" si="109"/>
        <v>0</v>
      </c>
      <c r="K317" s="16">
        <f t="shared" si="109"/>
        <v>0</v>
      </c>
      <c r="L317" s="16">
        <f t="shared" si="109"/>
        <v>0</v>
      </c>
      <c r="M317" s="16">
        <f t="shared" si="109"/>
        <v>0</v>
      </c>
      <c r="N317" s="16">
        <f t="shared" si="109"/>
        <v>0</v>
      </c>
      <c r="O317" s="16">
        <f t="shared" si="109"/>
        <v>0</v>
      </c>
      <c r="P317" s="16">
        <f t="shared" si="109"/>
        <v>0</v>
      </c>
      <c r="Q317" s="68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1"/>
      <c r="FQ317" s="11"/>
      <c r="FR317" s="11"/>
      <c r="FS317" s="11"/>
      <c r="FT317" s="11"/>
      <c r="FU317" s="11"/>
      <c r="FV317" s="11"/>
      <c r="FW317" s="11"/>
      <c r="FX317" s="11"/>
      <c r="FY317" s="11"/>
      <c r="FZ317" s="11"/>
      <c r="GA317" s="11"/>
      <c r="GB317" s="11"/>
      <c r="GC317" s="11"/>
      <c r="GD317" s="11"/>
      <c r="GE317" s="11"/>
      <c r="GF317" s="11"/>
      <c r="GG317" s="11"/>
      <c r="GH317" s="11"/>
      <c r="GI317" s="11"/>
      <c r="GJ317" s="11"/>
      <c r="GK317" s="11"/>
      <c r="GL317" s="11"/>
      <c r="GM317" s="11"/>
      <c r="GN317" s="11"/>
      <c r="GO317" s="11"/>
      <c r="GP317" s="11"/>
      <c r="GQ317" s="11"/>
      <c r="GR317" s="11"/>
      <c r="GS317" s="11"/>
      <c r="GT317" s="11"/>
      <c r="GU317" s="11"/>
      <c r="GV317" s="11"/>
      <c r="GW317" s="11"/>
      <c r="GX317" s="11"/>
      <c r="GY317" s="11"/>
      <c r="GZ317" s="11"/>
      <c r="HA317" s="11"/>
      <c r="HB317" s="11"/>
      <c r="HC317" s="11"/>
      <c r="HD317" s="11"/>
      <c r="HE317" s="11"/>
      <c r="HF317" s="11"/>
      <c r="HG317" s="11"/>
      <c r="HH317" s="11"/>
      <c r="HI317" s="11"/>
      <c r="HJ317" s="11"/>
      <c r="HK317" s="11"/>
      <c r="HL317" s="11"/>
      <c r="HM317" s="11"/>
      <c r="HN317" s="11"/>
      <c r="HO317" s="11"/>
      <c r="HP317" s="11"/>
      <c r="HQ317" s="11"/>
      <c r="HR317" s="11"/>
      <c r="HS317" s="11"/>
      <c r="HT317" s="11"/>
      <c r="HU317" s="11"/>
      <c r="HV317" s="11"/>
      <c r="HW317" s="11"/>
      <c r="HX317" s="11"/>
      <c r="HY317" s="11"/>
      <c r="HZ317" s="11"/>
      <c r="IA317" s="11"/>
      <c r="IB317" s="11"/>
      <c r="IC317" s="11"/>
      <c r="ID317" s="11"/>
      <c r="IE317" s="11"/>
      <c r="IF317" s="11"/>
      <c r="IG317" s="11"/>
      <c r="IH317" s="11"/>
      <c r="II317" s="11"/>
      <c r="IJ317" s="11"/>
      <c r="IK317" s="11"/>
      <c r="IL317" s="11"/>
      <c r="IM317" s="11"/>
      <c r="IN317" s="11"/>
      <c r="IO317" s="11"/>
      <c r="IP317" s="11"/>
      <c r="IQ317" s="11"/>
      <c r="IR317" s="11"/>
      <c r="IS317" s="11"/>
      <c r="IT317" s="11"/>
      <c r="IU317" s="11"/>
    </row>
  </sheetData>
  <autoFilter ref="A5:Q317">
    <filterColumn colId="0" showButton="0"/>
    <filterColumn colId="1" showButton="0"/>
    <filterColumn colId="5"/>
  </autoFilter>
  <mergeCells count="529">
    <mergeCell ref="A138:A140"/>
    <mergeCell ref="B138:B140"/>
    <mergeCell ref="C138:C140"/>
    <mergeCell ref="D138:D140"/>
    <mergeCell ref="Q138:Q140"/>
    <mergeCell ref="A132:A134"/>
    <mergeCell ref="B132:B134"/>
    <mergeCell ref="C132:C134"/>
    <mergeCell ref="D132:D134"/>
    <mergeCell ref="Q132:Q134"/>
    <mergeCell ref="A135:A137"/>
    <mergeCell ref="B135:B137"/>
    <mergeCell ref="C135:C137"/>
    <mergeCell ref="D135:D137"/>
    <mergeCell ref="Q135:Q137"/>
    <mergeCell ref="A186:A188"/>
    <mergeCell ref="B186:B188"/>
    <mergeCell ref="C186:C188"/>
    <mergeCell ref="D186:D188"/>
    <mergeCell ref="Q186:Q188"/>
    <mergeCell ref="A141:A143"/>
    <mergeCell ref="B141:B143"/>
    <mergeCell ref="C141:C143"/>
    <mergeCell ref="D141:D143"/>
    <mergeCell ref="Q141:Q143"/>
    <mergeCell ref="A180:A182"/>
    <mergeCell ref="B180:B182"/>
    <mergeCell ref="C180:C182"/>
    <mergeCell ref="D180:D182"/>
    <mergeCell ref="Q180:Q182"/>
    <mergeCell ref="A183:A185"/>
    <mergeCell ref="B183:B185"/>
    <mergeCell ref="C183:C185"/>
    <mergeCell ref="D183:D185"/>
    <mergeCell ref="Q183:Q185"/>
    <mergeCell ref="A174:A176"/>
    <mergeCell ref="B174:B176"/>
    <mergeCell ref="C174:C176"/>
    <mergeCell ref="D174:D176"/>
    <mergeCell ref="Q174:Q176"/>
    <mergeCell ref="A177:A179"/>
    <mergeCell ref="B177:B179"/>
    <mergeCell ref="C177:C179"/>
    <mergeCell ref="D177:D179"/>
    <mergeCell ref="Q177:Q179"/>
    <mergeCell ref="A168:A170"/>
    <mergeCell ref="B168:B170"/>
    <mergeCell ref="C168:C170"/>
    <mergeCell ref="D168:D170"/>
    <mergeCell ref="Q168:Q170"/>
    <mergeCell ref="A171:A173"/>
    <mergeCell ref="B171:B173"/>
    <mergeCell ref="C171:C173"/>
    <mergeCell ref="D171:D173"/>
    <mergeCell ref="Q171:Q173"/>
    <mergeCell ref="A162:A164"/>
    <mergeCell ref="B162:B164"/>
    <mergeCell ref="C162:C164"/>
    <mergeCell ref="D162:D164"/>
    <mergeCell ref="Q162:Q164"/>
    <mergeCell ref="A165:A167"/>
    <mergeCell ref="B165:B167"/>
    <mergeCell ref="C165:C167"/>
    <mergeCell ref="D165:D167"/>
    <mergeCell ref="Q165:Q167"/>
    <mergeCell ref="Q153:Q155"/>
    <mergeCell ref="A156:A158"/>
    <mergeCell ref="B156:B158"/>
    <mergeCell ref="C156:C158"/>
    <mergeCell ref="D156:D158"/>
    <mergeCell ref="Q156:Q158"/>
    <mergeCell ref="A159:A161"/>
    <mergeCell ref="B159:B161"/>
    <mergeCell ref="C159:C161"/>
    <mergeCell ref="D159:D161"/>
    <mergeCell ref="Q159:Q161"/>
    <mergeCell ref="A315:A317"/>
    <mergeCell ref="B315:B317"/>
    <mergeCell ref="C315:C317"/>
    <mergeCell ref="D315:D317"/>
    <mergeCell ref="Q315:Q317"/>
    <mergeCell ref="A24:A26"/>
    <mergeCell ref="B24:B26"/>
    <mergeCell ref="C24:C26"/>
    <mergeCell ref="D24:D26"/>
    <mergeCell ref="Q24:Q26"/>
    <mergeCell ref="A288:A290"/>
    <mergeCell ref="B288:B290"/>
    <mergeCell ref="C288:C290"/>
    <mergeCell ref="D288:D290"/>
    <mergeCell ref="Q288:Q290"/>
    <mergeCell ref="A309:A311"/>
    <mergeCell ref="B309:B311"/>
    <mergeCell ref="C309:C311"/>
    <mergeCell ref="D309:D311"/>
    <mergeCell ref="Q309:Q311"/>
    <mergeCell ref="A312:A314"/>
    <mergeCell ref="B312:B314"/>
    <mergeCell ref="C312:C314"/>
    <mergeCell ref="D312:D314"/>
    <mergeCell ref="Q312:Q314"/>
    <mergeCell ref="A303:A305"/>
    <mergeCell ref="B303:B305"/>
    <mergeCell ref="C303:C305"/>
    <mergeCell ref="D303:D305"/>
    <mergeCell ref="Q303:Q305"/>
    <mergeCell ref="A306:A308"/>
    <mergeCell ref="B306:B308"/>
    <mergeCell ref="C306:C308"/>
    <mergeCell ref="D306:D308"/>
    <mergeCell ref="Q306:Q308"/>
    <mergeCell ref="A297:A299"/>
    <mergeCell ref="B297:B299"/>
    <mergeCell ref="C297:C299"/>
    <mergeCell ref="D297:D299"/>
    <mergeCell ref="Q297:Q299"/>
    <mergeCell ref="A300:A302"/>
    <mergeCell ref="B300:B302"/>
    <mergeCell ref="C300:C302"/>
    <mergeCell ref="D300:D302"/>
    <mergeCell ref="Q300:Q302"/>
    <mergeCell ref="A291:A293"/>
    <mergeCell ref="B291:B293"/>
    <mergeCell ref="C291:C293"/>
    <mergeCell ref="D291:D293"/>
    <mergeCell ref="Q291:Q293"/>
    <mergeCell ref="A294:A296"/>
    <mergeCell ref="B294:B296"/>
    <mergeCell ref="C294:C296"/>
    <mergeCell ref="D294:D296"/>
    <mergeCell ref="Q294:Q296"/>
    <mergeCell ref="A285:A287"/>
    <mergeCell ref="B285:B287"/>
    <mergeCell ref="C285:C287"/>
    <mergeCell ref="D285:D287"/>
    <mergeCell ref="Q285:Q287"/>
    <mergeCell ref="A279:A281"/>
    <mergeCell ref="B279:B281"/>
    <mergeCell ref="C279:C281"/>
    <mergeCell ref="D279:D281"/>
    <mergeCell ref="Q279:Q281"/>
    <mergeCell ref="A282:A284"/>
    <mergeCell ref="B282:B284"/>
    <mergeCell ref="C282:C284"/>
    <mergeCell ref="D282:D284"/>
    <mergeCell ref="Q282:Q284"/>
    <mergeCell ref="A273:A275"/>
    <mergeCell ref="B273:B275"/>
    <mergeCell ref="C273:C275"/>
    <mergeCell ref="D273:D275"/>
    <mergeCell ref="Q273:Q275"/>
    <mergeCell ref="A276:A278"/>
    <mergeCell ref="B276:B278"/>
    <mergeCell ref="C276:C278"/>
    <mergeCell ref="D276:D278"/>
    <mergeCell ref="Q276:Q278"/>
    <mergeCell ref="A264:A266"/>
    <mergeCell ref="B264:B266"/>
    <mergeCell ref="C264:C266"/>
    <mergeCell ref="D264:D266"/>
    <mergeCell ref="Q264:Q266"/>
    <mergeCell ref="A270:A272"/>
    <mergeCell ref="B270:B272"/>
    <mergeCell ref="C270:C272"/>
    <mergeCell ref="D270:D272"/>
    <mergeCell ref="Q270:Q272"/>
    <mergeCell ref="A267:A269"/>
    <mergeCell ref="B267:B269"/>
    <mergeCell ref="C267:C269"/>
    <mergeCell ref="D267:D269"/>
    <mergeCell ref="Q267:Q269"/>
    <mergeCell ref="A258:A260"/>
    <mergeCell ref="B258:B260"/>
    <mergeCell ref="C258:C260"/>
    <mergeCell ref="D258:D260"/>
    <mergeCell ref="Q258:Q260"/>
    <mergeCell ref="A261:A263"/>
    <mergeCell ref="B261:B263"/>
    <mergeCell ref="C261:C263"/>
    <mergeCell ref="D261:D263"/>
    <mergeCell ref="Q261:Q263"/>
    <mergeCell ref="A252:A254"/>
    <mergeCell ref="B252:B254"/>
    <mergeCell ref="C252:C254"/>
    <mergeCell ref="D252:D254"/>
    <mergeCell ref="Q252:Q254"/>
    <mergeCell ref="A255:A257"/>
    <mergeCell ref="B255:B257"/>
    <mergeCell ref="C255:C257"/>
    <mergeCell ref="D255:D257"/>
    <mergeCell ref="Q255:Q257"/>
    <mergeCell ref="A246:A248"/>
    <mergeCell ref="B246:B248"/>
    <mergeCell ref="C246:C248"/>
    <mergeCell ref="D246:D248"/>
    <mergeCell ref="Q246:Q248"/>
    <mergeCell ref="A249:A251"/>
    <mergeCell ref="B249:B251"/>
    <mergeCell ref="C249:C251"/>
    <mergeCell ref="D249:D251"/>
    <mergeCell ref="Q249:Q251"/>
    <mergeCell ref="A240:A242"/>
    <mergeCell ref="B240:B242"/>
    <mergeCell ref="C240:C242"/>
    <mergeCell ref="D240:D242"/>
    <mergeCell ref="Q240:Q242"/>
    <mergeCell ref="A243:A245"/>
    <mergeCell ref="B243:B245"/>
    <mergeCell ref="C243:C245"/>
    <mergeCell ref="D243:D245"/>
    <mergeCell ref="Q243:Q245"/>
    <mergeCell ref="A234:A236"/>
    <mergeCell ref="B234:B236"/>
    <mergeCell ref="C234:C236"/>
    <mergeCell ref="D234:D236"/>
    <mergeCell ref="Q234:Q236"/>
    <mergeCell ref="A237:A239"/>
    <mergeCell ref="B237:B239"/>
    <mergeCell ref="C237:C239"/>
    <mergeCell ref="D237:D239"/>
    <mergeCell ref="Q237:Q239"/>
    <mergeCell ref="A228:A230"/>
    <mergeCell ref="B228:B230"/>
    <mergeCell ref="C228:C230"/>
    <mergeCell ref="D228:D230"/>
    <mergeCell ref="Q228:Q230"/>
    <mergeCell ref="A231:A233"/>
    <mergeCell ref="B231:B233"/>
    <mergeCell ref="C231:C233"/>
    <mergeCell ref="D231:D233"/>
    <mergeCell ref="Q231:Q233"/>
    <mergeCell ref="A222:A224"/>
    <mergeCell ref="B222:B224"/>
    <mergeCell ref="C222:C224"/>
    <mergeCell ref="D222:D224"/>
    <mergeCell ref="Q222:Q224"/>
    <mergeCell ref="A225:A227"/>
    <mergeCell ref="B225:B227"/>
    <mergeCell ref="C225:C227"/>
    <mergeCell ref="D225:D227"/>
    <mergeCell ref="Q225:Q227"/>
    <mergeCell ref="A216:A218"/>
    <mergeCell ref="B216:B218"/>
    <mergeCell ref="C216:C218"/>
    <mergeCell ref="D216:D218"/>
    <mergeCell ref="Q216:Q218"/>
    <mergeCell ref="A219:A221"/>
    <mergeCell ref="B219:B221"/>
    <mergeCell ref="C219:C221"/>
    <mergeCell ref="D219:D221"/>
    <mergeCell ref="Q219:Q221"/>
    <mergeCell ref="A210:A212"/>
    <mergeCell ref="B210:B212"/>
    <mergeCell ref="C210:C212"/>
    <mergeCell ref="D210:D212"/>
    <mergeCell ref="Q210:Q212"/>
    <mergeCell ref="A213:A215"/>
    <mergeCell ref="B213:B215"/>
    <mergeCell ref="C213:C215"/>
    <mergeCell ref="D213:D215"/>
    <mergeCell ref="Q213:Q215"/>
    <mergeCell ref="A204:A206"/>
    <mergeCell ref="B204:B206"/>
    <mergeCell ref="C204:C206"/>
    <mergeCell ref="D204:D206"/>
    <mergeCell ref="Q204:Q206"/>
    <mergeCell ref="A207:A209"/>
    <mergeCell ref="B207:B209"/>
    <mergeCell ref="C207:C209"/>
    <mergeCell ref="D207:D209"/>
    <mergeCell ref="Q207:Q209"/>
    <mergeCell ref="A198:A200"/>
    <mergeCell ref="B198:B200"/>
    <mergeCell ref="C198:C200"/>
    <mergeCell ref="D198:D200"/>
    <mergeCell ref="Q198:Q200"/>
    <mergeCell ref="A201:A203"/>
    <mergeCell ref="B201:B203"/>
    <mergeCell ref="C201:C203"/>
    <mergeCell ref="D201:D203"/>
    <mergeCell ref="Q201:Q203"/>
    <mergeCell ref="A192:A194"/>
    <mergeCell ref="B192:B194"/>
    <mergeCell ref="C192:C194"/>
    <mergeCell ref="D192:D194"/>
    <mergeCell ref="Q192:Q194"/>
    <mergeCell ref="A195:A197"/>
    <mergeCell ref="B195:B197"/>
    <mergeCell ref="C195:C197"/>
    <mergeCell ref="D195:D197"/>
    <mergeCell ref="Q195:Q197"/>
    <mergeCell ref="A189:A191"/>
    <mergeCell ref="B189:B191"/>
    <mergeCell ref="C189:C191"/>
    <mergeCell ref="D189:D191"/>
    <mergeCell ref="Q189:Q191"/>
    <mergeCell ref="A144:A146"/>
    <mergeCell ref="B144:B146"/>
    <mergeCell ref="C144:C146"/>
    <mergeCell ref="D144:D146"/>
    <mergeCell ref="Q144:Q146"/>
    <mergeCell ref="A147:A149"/>
    <mergeCell ref="B147:B149"/>
    <mergeCell ref="C147:C149"/>
    <mergeCell ref="D147:D149"/>
    <mergeCell ref="Q147:Q149"/>
    <mergeCell ref="A150:A152"/>
    <mergeCell ref="B150:B152"/>
    <mergeCell ref="C150:C152"/>
    <mergeCell ref="D150:D152"/>
    <mergeCell ref="Q150:Q152"/>
    <mergeCell ref="A153:A155"/>
    <mergeCell ref="B153:B155"/>
    <mergeCell ref="C153:C155"/>
    <mergeCell ref="D153:D155"/>
    <mergeCell ref="A126:A128"/>
    <mergeCell ref="B126:B128"/>
    <mergeCell ref="C126:C128"/>
    <mergeCell ref="D126:D128"/>
    <mergeCell ref="Q126:Q128"/>
    <mergeCell ref="A129:A131"/>
    <mergeCell ref="B129:B131"/>
    <mergeCell ref="C129:C131"/>
    <mergeCell ref="D129:D131"/>
    <mergeCell ref="Q129:Q131"/>
    <mergeCell ref="A120:A122"/>
    <mergeCell ref="B120:B122"/>
    <mergeCell ref="C120:C122"/>
    <mergeCell ref="D120:D122"/>
    <mergeCell ref="Q120:Q122"/>
    <mergeCell ref="A123:A125"/>
    <mergeCell ref="B123:B125"/>
    <mergeCell ref="C123:C125"/>
    <mergeCell ref="D123:D125"/>
    <mergeCell ref="Q123:Q125"/>
    <mergeCell ref="A114:A116"/>
    <mergeCell ref="B114:B116"/>
    <mergeCell ref="C114:C116"/>
    <mergeCell ref="D114:D116"/>
    <mergeCell ref="Q114:Q116"/>
    <mergeCell ref="A117:A119"/>
    <mergeCell ref="B117:B119"/>
    <mergeCell ref="C117:C119"/>
    <mergeCell ref="D117:D119"/>
    <mergeCell ref="Q117:Q119"/>
    <mergeCell ref="A105:A107"/>
    <mergeCell ref="B105:B107"/>
    <mergeCell ref="C105:C107"/>
    <mergeCell ref="D105:D107"/>
    <mergeCell ref="Q105:Q107"/>
    <mergeCell ref="A111:A113"/>
    <mergeCell ref="B111:B113"/>
    <mergeCell ref="C111:C113"/>
    <mergeCell ref="D111:D113"/>
    <mergeCell ref="Q111:Q113"/>
    <mergeCell ref="A108:A110"/>
    <mergeCell ref="B108:B110"/>
    <mergeCell ref="C108:C110"/>
    <mergeCell ref="D108:D110"/>
    <mergeCell ref="Q108:Q110"/>
    <mergeCell ref="A99:A101"/>
    <mergeCell ref="B99:B101"/>
    <mergeCell ref="C99:C101"/>
    <mergeCell ref="D99:D101"/>
    <mergeCell ref="Q99:Q101"/>
    <mergeCell ref="A102:A104"/>
    <mergeCell ref="B102:B104"/>
    <mergeCell ref="C102:C104"/>
    <mergeCell ref="D102:D104"/>
    <mergeCell ref="Q102:Q104"/>
    <mergeCell ref="A93:A95"/>
    <mergeCell ref="B93:B95"/>
    <mergeCell ref="C93:C95"/>
    <mergeCell ref="D93:D95"/>
    <mergeCell ref="Q93:Q95"/>
    <mergeCell ref="A96:A98"/>
    <mergeCell ref="B96:B98"/>
    <mergeCell ref="C96:C98"/>
    <mergeCell ref="D96:D98"/>
    <mergeCell ref="Q96:Q98"/>
    <mergeCell ref="A87:A89"/>
    <mergeCell ref="B87:B89"/>
    <mergeCell ref="C87:C89"/>
    <mergeCell ref="D87:D89"/>
    <mergeCell ref="Q87:Q89"/>
    <mergeCell ref="A90:A92"/>
    <mergeCell ref="B90:B92"/>
    <mergeCell ref="C90:C92"/>
    <mergeCell ref="D90:D92"/>
    <mergeCell ref="Q90:Q92"/>
    <mergeCell ref="A81:A83"/>
    <mergeCell ref="B81:B83"/>
    <mergeCell ref="C81:C83"/>
    <mergeCell ref="D81:D83"/>
    <mergeCell ref="Q81:Q83"/>
    <mergeCell ref="A84:A86"/>
    <mergeCell ref="B84:B86"/>
    <mergeCell ref="C84:C86"/>
    <mergeCell ref="D84:D86"/>
    <mergeCell ref="Q84:Q86"/>
    <mergeCell ref="A75:A77"/>
    <mergeCell ref="B75:B77"/>
    <mergeCell ref="C75:C77"/>
    <mergeCell ref="D75:D77"/>
    <mergeCell ref="Q75:Q77"/>
    <mergeCell ref="A78:A80"/>
    <mergeCell ref="B78:B80"/>
    <mergeCell ref="C78:C80"/>
    <mergeCell ref="D78:D80"/>
    <mergeCell ref="Q78:Q80"/>
    <mergeCell ref="A69:A71"/>
    <mergeCell ref="B69:B71"/>
    <mergeCell ref="C69:C71"/>
    <mergeCell ref="D69:D71"/>
    <mergeCell ref="Q69:Q71"/>
    <mergeCell ref="A72:A74"/>
    <mergeCell ref="B72:B74"/>
    <mergeCell ref="C72:C74"/>
    <mergeCell ref="D72:D74"/>
    <mergeCell ref="Q72:Q74"/>
    <mergeCell ref="A63:A65"/>
    <mergeCell ref="B63:B65"/>
    <mergeCell ref="C63:C65"/>
    <mergeCell ref="D63:D65"/>
    <mergeCell ref="Q63:Q65"/>
    <mergeCell ref="A66:A68"/>
    <mergeCell ref="B66:B68"/>
    <mergeCell ref="C66:C68"/>
    <mergeCell ref="D66:D68"/>
    <mergeCell ref="Q66:Q68"/>
    <mergeCell ref="A57:A59"/>
    <mergeCell ref="B57:B59"/>
    <mergeCell ref="C57:C59"/>
    <mergeCell ref="D57:D59"/>
    <mergeCell ref="Q57:Q59"/>
    <mergeCell ref="A60:A62"/>
    <mergeCell ref="B60:B62"/>
    <mergeCell ref="C60:C62"/>
    <mergeCell ref="D60:D62"/>
    <mergeCell ref="Q60:Q62"/>
    <mergeCell ref="A51:A53"/>
    <mergeCell ref="B51:B53"/>
    <mergeCell ref="C51:C53"/>
    <mergeCell ref="D51:D53"/>
    <mergeCell ref="Q51:Q53"/>
    <mergeCell ref="A54:A56"/>
    <mergeCell ref="B54:B56"/>
    <mergeCell ref="C54:C56"/>
    <mergeCell ref="D54:D56"/>
    <mergeCell ref="Q54:Q56"/>
    <mergeCell ref="A45:A47"/>
    <mergeCell ref="B45:B47"/>
    <mergeCell ref="C45:C47"/>
    <mergeCell ref="D45:D47"/>
    <mergeCell ref="Q45:Q47"/>
    <mergeCell ref="A48:A50"/>
    <mergeCell ref="B48:B50"/>
    <mergeCell ref="C48:C50"/>
    <mergeCell ref="D48:D50"/>
    <mergeCell ref="Q48:Q50"/>
    <mergeCell ref="A39:A41"/>
    <mergeCell ref="B39:B41"/>
    <mergeCell ref="C39:C41"/>
    <mergeCell ref="D39:D41"/>
    <mergeCell ref="Q39:Q41"/>
    <mergeCell ref="A42:A44"/>
    <mergeCell ref="B42:B44"/>
    <mergeCell ref="C42:C44"/>
    <mergeCell ref="D42:D44"/>
    <mergeCell ref="Q42:Q44"/>
    <mergeCell ref="A33:A35"/>
    <mergeCell ref="B33:B35"/>
    <mergeCell ref="C33:C35"/>
    <mergeCell ref="D33:D35"/>
    <mergeCell ref="Q33:Q35"/>
    <mergeCell ref="A36:A38"/>
    <mergeCell ref="B36:B38"/>
    <mergeCell ref="C36:C38"/>
    <mergeCell ref="D36:D38"/>
    <mergeCell ref="Q36:Q38"/>
    <mergeCell ref="A27:A29"/>
    <mergeCell ref="B27:B29"/>
    <mergeCell ref="C27:C29"/>
    <mergeCell ref="D27:D29"/>
    <mergeCell ref="Q27:Q29"/>
    <mergeCell ref="A30:A32"/>
    <mergeCell ref="B30:B32"/>
    <mergeCell ref="C30:C32"/>
    <mergeCell ref="D30:D32"/>
    <mergeCell ref="Q30:Q32"/>
    <mergeCell ref="Q12:Q14"/>
    <mergeCell ref="A18:A20"/>
    <mergeCell ref="B18:B20"/>
    <mergeCell ref="C18:C20"/>
    <mergeCell ref="D18:D20"/>
    <mergeCell ref="Q18:Q20"/>
    <mergeCell ref="A21:A23"/>
    <mergeCell ref="B21:B23"/>
    <mergeCell ref="C21:C23"/>
    <mergeCell ref="D21:D23"/>
    <mergeCell ref="Q21:Q23"/>
    <mergeCell ref="A15:A17"/>
    <mergeCell ref="B15:B17"/>
    <mergeCell ref="C15:C17"/>
    <mergeCell ref="D15:D17"/>
    <mergeCell ref="Q15:Q17"/>
    <mergeCell ref="A6:C8"/>
    <mergeCell ref="D6:D8"/>
    <mergeCell ref="F6:F8"/>
    <mergeCell ref="A9:A11"/>
    <mergeCell ref="B9:B11"/>
    <mergeCell ref="C9:C11"/>
    <mergeCell ref="D9:D11"/>
    <mergeCell ref="A12:A14"/>
    <mergeCell ref="B12:B14"/>
    <mergeCell ref="C12:C14"/>
    <mergeCell ref="D12:D14"/>
    <mergeCell ref="A2:Q2"/>
    <mergeCell ref="A4:C5"/>
    <mergeCell ref="D4:D5"/>
    <mergeCell ref="E4:E5"/>
    <mergeCell ref="F4:F5"/>
    <mergeCell ref="G4:G5"/>
    <mergeCell ref="H4:J4"/>
    <mergeCell ref="K4:M4"/>
    <mergeCell ref="N4:N5"/>
    <mergeCell ref="O4:O5"/>
    <mergeCell ref="P4:P5"/>
    <mergeCell ref="Q4:Q5"/>
  </mergeCells>
  <phoneticPr fontId="2" type="noConversion"/>
  <pageMargins left="0.55118110236220474" right="0" top="0.31496062992125984" bottom="0.23622047244094491" header="0.31496062992125984" footer="0.19685039370078741"/>
  <pageSetup paperSize="9" scale="69" firstPageNumber="4294967295" pageOrder="overThenDown" orientation="landscape" r:id="rId1"/>
  <headerFooter alignWithMargins="0">
    <oddHeader>&amp;L&amp;C&amp;R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2015년도 3회추경 계속비 승인내역</vt:lpstr>
      <vt:lpstr>'2015년도 3회추경 계속비 승인내역'!Print_Area</vt:lpstr>
      <vt:lpstr>'2015년도 3회추경 계속비 승인내역'!Print_Titles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cjcity</dc:creator>
  <cp:lastModifiedBy>alien</cp:lastModifiedBy>
  <cp:lastPrinted>2015-12-10T09:00:11Z</cp:lastPrinted>
  <dcterms:created xsi:type="dcterms:W3CDTF">2004-11-10T02:24:53Z</dcterms:created>
  <dcterms:modified xsi:type="dcterms:W3CDTF">2015-12-16T00:39:04Z</dcterms:modified>
</cp:coreProperties>
</file>