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600" yWindow="75" windowWidth="14160" windowHeight="8535"/>
  </bookViews>
  <sheets>
    <sheet name="2016년 3회추경 계속비 (요구분)" sheetId="25" r:id="rId1"/>
    <sheet name="참고) 2017년도 본예산 계속비 조서(요구분)" sheetId="28" r:id="rId2"/>
    <sheet name="참고)2016년도 2회추경 계속비 조서(의회승인분)" sheetId="29" r:id="rId3"/>
  </sheets>
  <externalReferences>
    <externalReference r:id="rId4"/>
    <externalReference r:id="rId5"/>
  </externalReferences>
  <definedNames>
    <definedName name="_xlnm._FilterDatabase" localSheetId="0" hidden="1">'2016년 3회추경 계속비 (요구분)'!$A$5:$U$503</definedName>
    <definedName name="_xlnm._FilterDatabase" localSheetId="1" hidden="1">'참고) 2017년도 본예산 계속비 조서(요구분)'!$A$5:$S$485</definedName>
    <definedName name="_xlnm._FilterDatabase" localSheetId="2" hidden="1">'참고)2016년도 2회추경 계속비 조서(의회승인분)'!$A$5:$S$380</definedName>
    <definedName name="_xlnm.Print_Area" localSheetId="0">'2016년 3회추경 계속비 (요구분)'!$A$2:$R$503</definedName>
    <definedName name="_xlnm.Print_Area" localSheetId="1">'참고) 2017년도 본예산 계속비 조서(요구분)'!$A$2:$R$485</definedName>
    <definedName name="_xlnm.Print_Area" localSheetId="2">'참고)2016년도 2회추경 계속비 조서(의회승인분)'!$A$2:$R$380</definedName>
    <definedName name="_xlnm.Print_Titles" localSheetId="0">'2016년 3회추경 계속비 (요구분)'!$2:$5</definedName>
    <definedName name="_xlnm.Print_Titles" localSheetId="1">'참고) 2017년도 본예산 계속비 조서(요구분)'!$2:$5</definedName>
    <definedName name="_xlnm.Print_Titles" localSheetId="2">'참고)2016년도 2회추경 계속비 조서(의회승인분)'!$2:$5</definedName>
  </definedNames>
  <calcPr calcId="125725"/>
</workbook>
</file>

<file path=xl/calcChain.xml><?xml version="1.0" encoding="utf-8"?>
<calcChain xmlns="http://schemas.openxmlformats.org/spreadsheetml/2006/main">
  <c r="S10" i="25"/>
  <c r="S12"/>
  <c r="U12" s="1"/>
  <c r="S13"/>
  <c r="S15"/>
  <c r="U15" s="1"/>
  <c r="S16"/>
  <c r="S18"/>
  <c r="U18" s="1"/>
  <c r="S19"/>
  <c r="S21"/>
  <c r="U21" s="1"/>
  <c r="S22"/>
  <c r="S24"/>
  <c r="S25"/>
  <c r="S27"/>
  <c r="U27" s="1"/>
  <c r="S28"/>
  <c r="S30"/>
  <c r="S31"/>
  <c r="S33"/>
  <c r="S34"/>
  <c r="S36"/>
  <c r="S37"/>
  <c r="S39"/>
  <c r="S40"/>
  <c r="S42"/>
  <c r="S43"/>
  <c r="S45"/>
  <c r="S46"/>
  <c r="S48"/>
  <c r="S49"/>
  <c r="S51"/>
  <c r="S52"/>
  <c r="S54"/>
  <c r="S55"/>
  <c r="S57"/>
  <c r="S58"/>
  <c r="S60"/>
  <c r="S61"/>
  <c r="S63"/>
  <c r="S64"/>
  <c r="S66"/>
  <c r="U66" s="1"/>
  <c r="S67"/>
  <c r="S69"/>
  <c r="U69" s="1"/>
  <c r="S70"/>
  <c r="S72"/>
  <c r="S73"/>
  <c r="S75"/>
  <c r="S76"/>
  <c r="S78"/>
  <c r="S79"/>
  <c r="S81"/>
  <c r="S82"/>
  <c r="S84"/>
  <c r="S85"/>
  <c r="S87"/>
  <c r="U87" s="1"/>
  <c r="S88"/>
  <c r="S90"/>
  <c r="U90" s="1"/>
  <c r="S91"/>
  <c r="S93"/>
  <c r="S94"/>
  <c r="S96"/>
  <c r="U96" s="1"/>
  <c r="S97"/>
  <c r="S99"/>
  <c r="S100"/>
  <c r="S102"/>
  <c r="S103"/>
  <c r="S105"/>
  <c r="S106"/>
  <c r="S108"/>
  <c r="S109"/>
  <c r="S111"/>
  <c r="S112"/>
  <c r="S114"/>
  <c r="S115"/>
  <c r="S117"/>
  <c r="S118"/>
  <c r="S120"/>
  <c r="U120" s="1"/>
  <c r="S121"/>
  <c r="U121" s="1"/>
  <c r="S123"/>
  <c r="S124"/>
  <c r="S126"/>
  <c r="S127"/>
  <c r="S129"/>
  <c r="S130"/>
  <c r="S132"/>
  <c r="S133"/>
  <c r="S135"/>
  <c r="U135" s="1"/>
  <c r="S136"/>
  <c r="S138"/>
  <c r="S139"/>
  <c r="S141"/>
  <c r="U141" s="1"/>
  <c r="S142"/>
  <c r="S144"/>
  <c r="S145"/>
  <c r="S147"/>
  <c r="S148"/>
  <c r="S150"/>
  <c r="S151"/>
  <c r="S153"/>
  <c r="S154"/>
  <c r="S156"/>
  <c r="S157"/>
  <c r="S159"/>
  <c r="S160"/>
  <c r="S162"/>
  <c r="S163"/>
  <c r="S165"/>
  <c r="S166"/>
  <c r="S168"/>
  <c r="S169"/>
  <c r="S171"/>
  <c r="S172"/>
  <c r="S174"/>
  <c r="S175"/>
  <c r="S177"/>
  <c r="S178"/>
  <c r="S180"/>
  <c r="S181"/>
  <c r="S183"/>
  <c r="S184"/>
  <c r="S186"/>
  <c r="S187"/>
  <c r="S189"/>
  <c r="S190"/>
  <c r="S192"/>
  <c r="S193"/>
  <c r="S195"/>
  <c r="S196"/>
  <c r="S198"/>
  <c r="S199"/>
  <c r="S201"/>
  <c r="S202"/>
  <c r="S204"/>
  <c r="S205"/>
  <c r="S207"/>
  <c r="U207" s="1"/>
  <c r="S208"/>
  <c r="S210"/>
  <c r="U210" s="1"/>
  <c r="S211"/>
  <c r="S213"/>
  <c r="U213" s="1"/>
  <c r="S214"/>
  <c r="S216"/>
  <c r="U216" s="1"/>
  <c r="S217"/>
  <c r="S219"/>
  <c r="S220"/>
  <c r="S222"/>
  <c r="S223"/>
  <c r="S225"/>
  <c r="S226"/>
  <c r="S228"/>
  <c r="S229"/>
  <c r="S231"/>
  <c r="S232"/>
  <c r="S234"/>
  <c r="S235"/>
  <c r="S237"/>
  <c r="S238"/>
  <c r="S240"/>
  <c r="S241"/>
  <c r="S243"/>
  <c r="S244"/>
  <c r="S246"/>
  <c r="S247"/>
  <c r="S249"/>
  <c r="S250"/>
  <c r="S252"/>
  <c r="S253"/>
  <c r="S255"/>
  <c r="S256"/>
  <c r="S258"/>
  <c r="S259"/>
  <c r="S261"/>
  <c r="S262"/>
  <c r="S264"/>
  <c r="S265"/>
  <c r="S267"/>
  <c r="S268"/>
  <c r="S270"/>
  <c r="S271"/>
  <c r="S273"/>
  <c r="S274"/>
  <c r="S276"/>
  <c r="S277"/>
  <c r="S279"/>
  <c r="S280"/>
  <c r="S282"/>
  <c r="S283"/>
  <c r="S285"/>
  <c r="S286"/>
  <c r="S288"/>
  <c r="S289"/>
  <c r="S291"/>
  <c r="U291" s="1"/>
  <c r="S292"/>
  <c r="S294"/>
  <c r="U294" s="1"/>
  <c r="S295"/>
  <c r="S297"/>
  <c r="U297" s="1"/>
  <c r="S298"/>
  <c r="S300"/>
  <c r="U300" s="1"/>
  <c r="S301"/>
  <c r="S303"/>
  <c r="S304"/>
  <c r="S306"/>
  <c r="U306" s="1"/>
  <c r="S307"/>
  <c r="S309"/>
  <c r="U309" s="1"/>
  <c r="S310"/>
  <c r="S312"/>
  <c r="S313"/>
  <c r="S315"/>
  <c r="S316"/>
  <c r="S318"/>
  <c r="S319"/>
  <c r="S321"/>
  <c r="S322"/>
  <c r="S324"/>
  <c r="S325"/>
  <c r="S327"/>
  <c r="S328"/>
  <c r="S330"/>
  <c r="S331"/>
  <c r="S333"/>
  <c r="S334"/>
  <c r="S336"/>
  <c r="S337"/>
  <c r="S339"/>
  <c r="U339" s="1"/>
  <c r="S340"/>
  <c r="S342"/>
  <c r="U342" s="1"/>
  <c r="S343"/>
  <c r="S345"/>
  <c r="S346"/>
  <c r="S348"/>
  <c r="S349"/>
  <c r="S351"/>
  <c r="U351" s="1"/>
  <c r="S352"/>
  <c r="S354"/>
  <c r="U354" s="1"/>
  <c r="S355"/>
  <c r="S357"/>
  <c r="U357" s="1"/>
  <c r="S358"/>
  <c r="S360"/>
  <c r="S361"/>
  <c r="S363"/>
  <c r="U363" s="1"/>
  <c r="S364"/>
  <c r="U364" s="1"/>
  <c r="S366"/>
  <c r="U366" s="1"/>
  <c r="S367"/>
  <c r="U367" s="1"/>
  <c r="S369"/>
  <c r="U369" s="1"/>
  <c r="S370"/>
  <c r="U370" s="1"/>
  <c r="S372"/>
  <c r="U372" s="1"/>
  <c r="S373"/>
  <c r="U373" s="1"/>
  <c r="S375"/>
  <c r="U375" s="1"/>
  <c r="S376"/>
  <c r="U376" s="1"/>
  <c r="S378"/>
  <c r="U378" s="1"/>
  <c r="S379"/>
  <c r="U379" s="1"/>
  <c r="S381"/>
  <c r="S382"/>
  <c r="S384"/>
  <c r="U384" s="1"/>
  <c r="S385"/>
  <c r="U385" s="1"/>
  <c r="S387"/>
  <c r="U387" s="1"/>
  <c r="S388"/>
  <c r="U388" s="1"/>
  <c r="S390"/>
  <c r="S391"/>
  <c r="S393"/>
  <c r="U393" s="1"/>
  <c r="S394"/>
  <c r="U394" s="1"/>
  <c r="S396"/>
  <c r="U396" s="1"/>
  <c r="S397"/>
  <c r="S399"/>
  <c r="U399" s="1"/>
  <c r="S400"/>
  <c r="S402"/>
  <c r="U402" s="1"/>
  <c r="S403"/>
  <c r="U403" s="1"/>
  <c r="S405"/>
  <c r="S406"/>
  <c r="S408"/>
  <c r="S409"/>
  <c r="S411"/>
  <c r="S412"/>
  <c r="S414"/>
  <c r="U414" s="1"/>
  <c r="S415"/>
  <c r="S417"/>
  <c r="U417" s="1"/>
  <c r="S418"/>
  <c r="S420"/>
  <c r="S421"/>
  <c r="S423"/>
  <c r="S424"/>
  <c r="S426"/>
  <c r="S427"/>
  <c r="S429"/>
  <c r="S430"/>
  <c r="S432"/>
  <c r="U432" s="1"/>
  <c r="S433"/>
  <c r="S435"/>
  <c r="S436"/>
  <c r="S438"/>
  <c r="S439"/>
  <c r="S441"/>
  <c r="S442"/>
  <c r="S444"/>
  <c r="S445"/>
  <c r="S447"/>
  <c r="S448"/>
  <c r="S450"/>
  <c r="S451"/>
  <c r="S453"/>
  <c r="S454"/>
  <c r="S456"/>
  <c r="S457"/>
  <c r="S459"/>
  <c r="S460"/>
  <c r="S462"/>
  <c r="S463"/>
  <c r="S465"/>
  <c r="U465" s="1"/>
  <c r="S466"/>
  <c r="S468"/>
  <c r="U468" s="1"/>
  <c r="S469"/>
  <c r="S471"/>
  <c r="S472"/>
  <c r="S474"/>
  <c r="U474" s="1"/>
  <c r="S475"/>
  <c r="S477"/>
  <c r="U477" s="1"/>
  <c r="S478"/>
  <c r="S480"/>
  <c r="U480" s="1"/>
  <c r="S481"/>
  <c r="S483"/>
  <c r="U483" s="1"/>
  <c r="S484"/>
  <c r="S486"/>
  <c r="U486" s="1"/>
  <c r="S487"/>
  <c r="S489"/>
  <c r="U489" s="1"/>
  <c r="S490"/>
  <c r="S492"/>
  <c r="S493"/>
  <c r="S495"/>
  <c r="S496"/>
  <c r="S498"/>
  <c r="S499"/>
  <c r="S501"/>
  <c r="U501" s="1"/>
  <c r="S502"/>
  <c r="S9"/>
  <c r="G9" i="29" l="1"/>
  <c r="J9"/>
  <c r="M9"/>
  <c r="G10"/>
  <c r="G11" s="1"/>
  <c r="J10"/>
  <c r="J11" s="1"/>
  <c r="M10"/>
  <c r="H11"/>
  <c r="I11"/>
  <c r="K11"/>
  <c r="L11"/>
  <c r="M11"/>
  <c r="N11"/>
  <c r="O11"/>
  <c r="P11"/>
  <c r="G12"/>
  <c r="J12"/>
  <c r="M12"/>
  <c r="G13"/>
  <c r="G14" s="1"/>
  <c r="J13"/>
  <c r="J14" s="1"/>
  <c r="M13"/>
  <c r="H14"/>
  <c r="I14"/>
  <c r="K14"/>
  <c r="L14"/>
  <c r="M14"/>
  <c r="N14"/>
  <c r="O14"/>
  <c r="P14"/>
  <c r="J15"/>
  <c r="G16"/>
  <c r="J16"/>
  <c r="M16"/>
  <c r="G17"/>
  <c r="H17"/>
  <c r="I17"/>
  <c r="J17"/>
  <c r="K17"/>
  <c r="L17"/>
  <c r="M17"/>
  <c r="N17"/>
  <c r="O17"/>
  <c r="P17"/>
  <c r="G18"/>
  <c r="J18"/>
  <c r="M18"/>
  <c r="G19"/>
  <c r="J19"/>
  <c r="L19"/>
  <c r="M19" s="1"/>
  <c r="M20" s="1"/>
  <c r="G20"/>
  <c r="H20"/>
  <c r="I20"/>
  <c r="J20"/>
  <c r="K20"/>
  <c r="L20"/>
  <c r="N20"/>
  <c r="O20"/>
  <c r="P20"/>
  <c r="G21"/>
  <c r="J21"/>
  <c r="M21"/>
  <c r="G22"/>
  <c r="G23" s="1"/>
  <c r="J22"/>
  <c r="M22"/>
  <c r="H23"/>
  <c r="I23"/>
  <c r="J23"/>
  <c r="K23"/>
  <c r="L23"/>
  <c r="M23"/>
  <c r="N23"/>
  <c r="O23"/>
  <c r="P23"/>
  <c r="G24"/>
  <c r="J24"/>
  <c r="G25"/>
  <c r="G26" s="1"/>
  <c r="J25"/>
  <c r="M25"/>
  <c r="H26"/>
  <c r="I26"/>
  <c r="J26"/>
  <c r="K26"/>
  <c r="L26"/>
  <c r="M26"/>
  <c r="N26"/>
  <c r="O26"/>
  <c r="P26"/>
  <c r="G27"/>
  <c r="J27"/>
  <c r="M27"/>
  <c r="G28"/>
  <c r="G29" s="1"/>
  <c r="J28"/>
  <c r="M28"/>
  <c r="H29"/>
  <c r="I29"/>
  <c r="J29"/>
  <c r="K29"/>
  <c r="L29"/>
  <c r="M29"/>
  <c r="N29"/>
  <c r="O29"/>
  <c r="P29"/>
  <c r="G30"/>
  <c r="J30"/>
  <c r="M30"/>
  <c r="G31"/>
  <c r="J31"/>
  <c r="M31"/>
  <c r="G32"/>
  <c r="H32"/>
  <c r="I32"/>
  <c r="J32"/>
  <c r="K32"/>
  <c r="L32"/>
  <c r="M32"/>
  <c r="N32"/>
  <c r="O32"/>
  <c r="P32"/>
  <c r="G33"/>
  <c r="J33"/>
  <c r="M33"/>
  <c r="G34"/>
  <c r="J34"/>
  <c r="M34"/>
  <c r="G35"/>
  <c r="H35"/>
  <c r="I35"/>
  <c r="J35"/>
  <c r="K35"/>
  <c r="L35"/>
  <c r="M35"/>
  <c r="N35"/>
  <c r="O35"/>
  <c r="P35"/>
  <c r="G36"/>
  <c r="J36"/>
  <c r="M36"/>
  <c r="G37"/>
  <c r="G38" s="1"/>
  <c r="J37"/>
  <c r="M37"/>
  <c r="H38"/>
  <c r="I38"/>
  <c r="J38"/>
  <c r="K38"/>
  <c r="L38"/>
  <c r="M38"/>
  <c r="N38"/>
  <c r="O38"/>
  <c r="P38"/>
  <c r="G39"/>
  <c r="J39"/>
  <c r="M39"/>
  <c r="G40"/>
  <c r="G41" s="1"/>
  <c r="J40"/>
  <c r="J41" s="1"/>
  <c r="M40"/>
  <c r="H41"/>
  <c r="I41"/>
  <c r="K41"/>
  <c r="L41"/>
  <c r="M41"/>
  <c r="N41"/>
  <c r="O41"/>
  <c r="P41"/>
  <c r="G42"/>
  <c r="J42"/>
  <c r="M42"/>
  <c r="G43"/>
  <c r="G44" s="1"/>
  <c r="J43"/>
  <c r="M43"/>
  <c r="H44"/>
  <c r="I44"/>
  <c r="J44"/>
  <c r="K44"/>
  <c r="L44"/>
  <c r="M44"/>
  <c r="N44"/>
  <c r="O44"/>
  <c r="P44"/>
  <c r="G45"/>
  <c r="J45"/>
  <c r="M45"/>
  <c r="G46"/>
  <c r="J46"/>
  <c r="M46"/>
  <c r="G47"/>
  <c r="H47"/>
  <c r="I47"/>
  <c r="J47"/>
  <c r="K47"/>
  <c r="L47"/>
  <c r="M47"/>
  <c r="N47"/>
  <c r="O47"/>
  <c r="P47"/>
  <c r="G48"/>
  <c r="J48"/>
  <c r="M48"/>
  <c r="G49"/>
  <c r="G50" s="1"/>
  <c r="J49"/>
  <c r="M49"/>
  <c r="H50"/>
  <c r="I50"/>
  <c r="J50"/>
  <c r="K50"/>
  <c r="L50"/>
  <c r="M50"/>
  <c r="N50"/>
  <c r="O50"/>
  <c r="P50"/>
  <c r="G51"/>
  <c r="J51"/>
  <c r="M51"/>
  <c r="G52"/>
  <c r="G53" s="1"/>
  <c r="H53"/>
  <c r="I53"/>
  <c r="J53"/>
  <c r="K53"/>
  <c r="L53"/>
  <c r="M53"/>
  <c r="N53"/>
  <c r="O53"/>
  <c r="P53"/>
  <c r="G54"/>
  <c r="J54"/>
  <c r="M54"/>
  <c r="G55"/>
  <c r="G56" s="1"/>
  <c r="J55"/>
  <c r="M55"/>
  <c r="H56"/>
  <c r="I56"/>
  <c r="J56"/>
  <c r="K56"/>
  <c r="L56"/>
  <c r="M56"/>
  <c r="N56"/>
  <c r="O56"/>
  <c r="P56"/>
  <c r="G57"/>
  <c r="J57"/>
  <c r="M57"/>
  <c r="G58"/>
  <c r="G59" s="1"/>
  <c r="J58"/>
  <c r="M58"/>
  <c r="H59"/>
  <c r="I59"/>
  <c r="J59"/>
  <c r="K59"/>
  <c r="L59"/>
  <c r="M59"/>
  <c r="N59"/>
  <c r="O59"/>
  <c r="P59"/>
  <c r="G60"/>
  <c r="J60"/>
  <c r="M60"/>
  <c r="G61"/>
  <c r="G62" s="1"/>
  <c r="J61"/>
  <c r="M61"/>
  <c r="H62"/>
  <c r="I62"/>
  <c r="J62"/>
  <c r="K62"/>
  <c r="L62"/>
  <c r="M62"/>
  <c r="N62"/>
  <c r="O62"/>
  <c r="P62"/>
  <c r="G63"/>
  <c r="J63"/>
  <c r="M63"/>
  <c r="G64"/>
  <c r="G65" s="1"/>
  <c r="J64"/>
  <c r="M64"/>
  <c r="H65"/>
  <c r="I65"/>
  <c r="J65"/>
  <c r="K65"/>
  <c r="L65"/>
  <c r="M65"/>
  <c r="N65"/>
  <c r="O65"/>
  <c r="P65"/>
  <c r="G66"/>
  <c r="J66"/>
  <c r="M66"/>
  <c r="G67"/>
  <c r="G68" s="1"/>
  <c r="J67"/>
  <c r="M67"/>
  <c r="H68"/>
  <c r="I68"/>
  <c r="J68"/>
  <c r="K68"/>
  <c r="L68"/>
  <c r="M68"/>
  <c r="N68"/>
  <c r="O68"/>
  <c r="P68"/>
  <c r="J69"/>
  <c r="M69"/>
  <c r="N69"/>
  <c r="G69" s="1"/>
  <c r="G71" s="1"/>
  <c r="G70"/>
  <c r="J70"/>
  <c r="M70"/>
  <c r="N70"/>
  <c r="H71"/>
  <c r="I71"/>
  <c r="J71"/>
  <c r="K71"/>
  <c r="L71"/>
  <c r="M71"/>
  <c r="N71"/>
  <c r="O71"/>
  <c r="P71"/>
  <c r="G72"/>
  <c r="J72"/>
  <c r="M72"/>
  <c r="G73"/>
  <c r="G74" s="1"/>
  <c r="J73"/>
  <c r="M73"/>
  <c r="H74"/>
  <c r="I74"/>
  <c r="J74"/>
  <c r="K74"/>
  <c r="L74"/>
  <c r="M74"/>
  <c r="N74"/>
  <c r="O74"/>
  <c r="P74"/>
  <c r="G75"/>
  <c r="J75"/>
  <c r="G76"/>
  <c r="G77" s="1"/>
  <c r="J76"/>
  <c r="H77"/>
  <c r="I77"/>
  <c r="J77"/>
  <c r="K77"/>
  <c r="L77"/>
  <c r="M77"/>
  <c r="N77"/>
  <c r="O77"/>
  <c r="P77"/>
  <c r="G78"/>
  <c r="J78"/>
  <c r="M78"/>
  <c r="G79"/>
  <c r="G80" s="1"/>
  <c r="J79"/>
  <c r="J80" s="1"/>
  <c r="M79"/>
  <c r="H80"/>
  <c r="I80"/>
  <c r="K80"/>
  <c r="L80"/>
  <c r="M80"/>
  <c r="N80"/>
  <c r="O80"/>
  <c r="P80"/>
  <c r="G81"/>
  <c r="J81"/>
  <c r="M81"/>
  <c r="G82"/>
  <c r="J82"/>
  <c r="M82"/>
  <c r="G83"/>
  <c r="H83"/>
  <c r="I83"/>
  <c r="J83"/>
  <c r="K83"/>
  <c r="L83"/>
  <c r="M83"/>
  <c r="N83"/>
  <c r="O83"/>
  <c r="P83"/>
  <c r="G84"/>
  <c r="J84"/>
  <c r="M84"/>
  <c r="G85"/>
  <c r="G86" s="1"/>
  <c r="J85"/>
  <c r="M85"/>
  <c r="H86"/>
  <c r="I86"/>
  <c r="J86"/>
  <c r="K86"/>
  <c r="L86"/>
  <c r="M86"/>
  <c r="N86"/>
  <c r="O86"/>
  <c r="P86"/>
  <c r="G87"/>
  <c r="I87"/>
  <c r="J87" s="1"/>
  <c r="J89" s="1"/>
  <c r="M87"/>
  <c r="G88"/>
  <c r="J88"/>
  <c r="M88"/>
  <c r="G89"/>
  <c r="H89"/>
  <c r="I89"/>
  <c r="K89"/>
  <c r="L89"/>
  <c r="M89"/>
  <c r="N89"/>
  <c r="O89"/>
  <c r="P89"/>
  <c r="G90"/>
  <c r="J90"/>
  <c r="M90"/>
  <c r="G91"/>
  <c r="J91"/>
  <c r="M91"/>
  <c r="G92"/>
  <c r="H92"/>
  <c r="I92"/>
  <c r="J92"/>
  <c r="K92"/>
  <c r="L92"/>
  <c r="M92"/>
  <c r="N92"/>
  <c r="O92"/>
  <c r="P92"/>
  <c r="G93"/>
  <c r="J93"/>
  <c r="M93"/>
  <c r="G94"/>
  <c r="G95" s="1"/>
  <c r="J94"/>
  <c r="M94"/>
  <c r="H95"/>
  <c r="I95"/>
  <c r="J95"/>
  <c r="K95"/>
  <c r="L95"/>
  <c r="M95"/>
  <c r="N95"/>
  <c r="O95"/>
  <c r="P95"/>
  <c r="G96"/>
  <c r="J96"/>
  <c r="G97"/>
  <c r="G98" s="1"/>
  <c r="J97"/>
  <c r="M97"/>
  <c r="H98"/>
  <c r="I98"/>
  <c r="J98"/>
  <c r="K98"/>
  <c r="L98"/>
  <c r="M98"/>
  <c r="N98"/>
  <c r="O98"/>
  <c r="P98"/>
  <c r="G99"/>
  <c r="J99"/>
  <c r="M99"/>
  <c r="G100"/>
  <c r="G101" s="1"/>
  <c r="J100"/>
  <c r="J101" s="1"/>
  <c r="M100"/>
  <c r="H101"/>
  <c r="I101"/>
  <c r="K101"/>
  <c r="L101"/>
  <c r="M101"/>
  <c r="N101"/>
  <c r="O101"/>
  <c r="P101"/>
  <c r="G102"/>
  <c r="J102"/>
  <c r="M102"/>
  <c r="G103"/>
  <c r="G104" s="1"/>
  <c r="J103"/>
  <c r="M103"/>
  <c r="H104"/>
  <c r="I104"/>
  <c r="J104"/>
  <c r="K104"/>
  <c r="L104"/>
  <c r="M104"/>
  <c r="N104"/>
  <c r="O104"/>
  <c r="P104"/>
  <c r="G105"/>
  <c r="J105"/>
  <c r="M105"/>
  <c r="G106"/>
  <c r="G107" s="1"/>
  <c r="J106"/>
  <c r="M106"/>
  <c r="H107"/>
  <c r="I107"/>
  <c r="J107"/>
  <c r="K107"/>
  <c r="L107"/>
  <c r="M107"/>
  <c r="N107"/>
  <c r="O107"/>
  <c r="P107"/>
  <c r="G108"/>
  <c r="J108"/>
  <c r="M108"/>
  <c r="G109"/>
  <c r="J109"/>
  <c r="M109"/>
  <c r="G110"/>
  <c r="H110"/>
  <c r="I110"/>
  <c r="J110"/>
  <c r="K110"/>
  <c r="L110"/>
  <c r="M110"/>
  <c r="N110"/>
  <c r="O110"/>
  <c r="P110"/>
  <c r="G111"/>
  <c r="J111"/>
  <c r="M111"/>
  <c r="G112"/>
  <c r="G113" s="1"/>
  <c r="J112"/>
  <c r="J113" s="1"/>
  <c r="M112"/>
  <c r="H113"/>
  <c r="I113"/>
  <c r="K113"/>
  <c r="L113"/>
  <c r="M113"/>
  <c r="N113"/>
  <c r="O113"/>
  <c r="P113"/>
  <c r="G114"/>
  <c r="J114"/>
  <c r="M114"/>
  <c r="G115"/>
  <c r="G116" s="1"/>
  <c r="J115"/>
  <c r="M115"/>
  <c r="H116"/>
  <c r="I116"/>
  <c r="J116"/>
  <c r="K116"/>
  <c r="L116"/>
  <c r="M116"/>
  <c r="N116"/>
  <c r="O116"/>
  <c r="P116"/>
  <c r="G117"/>
  <c r="J117"/>
  <c r="M117"/>
  <c r="G118"/>
  <c r="G119" s="1"/>
  <c r="J118"/>
  <c r="M118"/>
  <c r="H119"/>
  <c r="I119"/>
  <c r="J119"/>
  <c r="K119"/>
  <c r="L119"/>
  <c r="M119"/>
  <c r="N119"/>
  <c r="O119"/>
  <c r="P119"/>
  <c r="G120"/>
  <c r="J120"/>
  <c r="M120"/>
  <c r="G121"/>
  <c r="G122" s="1"/>
  <c r="J121"/>
  <c r="J122" s="1"/>
  <c r="M121"/>
  <c r="H122"/>
  <c r="I122"/>
  <c r="K122"/>
  <c r="L122"/>
  <c r="M122"/>
  <c r="N122"/>
  <c r="O122"/>
  <c r="P122"/>
  <c r="G123"/>
  <c r="J123"/>
  <c r="M123"/>
  <c r="G124"/>
  <c r="G125" s="1"/>
  <c r="J124"/>
  <c r="J125" s="1"/>
  <c r="M124"/>
  <c r="H125"/>
  <c r="I125"/>
  <c r="K125"/>
  <c r="L125"/>
  <c r="M125"/>
  <c r="N125"/>
  <c r="O125"/>
  <c r="P125"/>
  <c r="G126"/>
  <c r="J126"/>
  <c r="M126"/>
  <c r="G127"/>
  <c r="G128" s="1"/>
  <c r="J127"/>
  <c r="J128" s="1"/>
  <c r="M127"/>
  <c r="H128"/>
  <c r="I128"/>
  <c r="K128"/>
  <c r="L128"/>
  <c r="M128"/>
  <c r="N128"/>
  <c r="O128"/>
  <c r="P128"/>
  <c r="G129"/>
  <c r="J129"/>
  <c r="M129"/>
  <c r="G130"/>
  <c r="G131" s="1"/>
  <c r="J130"/>
  <c r="J131" s="1"/>
  <c r="M130"/>
  <c r="H131"/>
  <c r="I131"/>
  <c r="K131"/>
  <c r="L131"/>
  <c r="M131"/>
  <c r="N131"/>
  <c r="O131"/>
  <c r="P131"/>
  <c r="G132"/>
  <c r="J132"/>
  <c r="M132"/>
  <c r="G133"/>
  <c r="G134" s="1"/>
  <c r="J133"/>
  <c r="J134" s="1"/>
  <c r="M133"/>
  <c r="H134"/>
  <c r="I134"/>
  <c r="K134"/>
  <c r="L134"/>
  <c r="M134"/>
  <c r="N134"/>
  <c r="O134"/>
  <c r="P134"/>
  <c r="G135"/>
  <c r="J135"/>
  <c r="M135"/>
  <c r="G136"/>
  <c r="G137" s="1"/>
  <c r="J136"/>
  <c r="J137" s="1"/>
  <c r="M136"/>
  <c r="H137"/>
  <c r="I137"/>
  <c r="K137"/>
  <c r="L137"/>
  <c r="M137"/>
  <c r="N137"/>
  <c r="O137"/>
  <c r="P137"/>
  <c r="G138"/>
  <c r="J138"/>
  <c r="M138"/>
  <c r="G139"/>
  <c r="G140" s="1"/>
  <c r="J139"/>
  <c r="J140" s="1"/>
  <c r="M139"/>
  <c r="H140"/>
  <c r="I140"/>
  <c r="K140"/>
  <c r="L140"/>
  <c r="M140"/>
  <c r="N140"/>
  <c r="O140"/>
  <c r="P140"/>
  <c r="G141"/>
  <c r="J141"/>
  <c r="M141"/>
  <c r="G142"/>
  <c r="G143" s="1"/>
  <c r="J142"/>
  <c r="J143" s="1"/>
  <c r="M142"/>
  <c r="H143"/>
  <c r="I143"/>
  <c r="K143"/>
  <c r="L143"/>
  <c r="M143"/>
  <c r="N143"/>
  <c r="O143"/>
  <c r="P143"/>
  <c r="G144"/>
  <c r="J144"/>
  <c r="M144"/>
  <c r="G145"/>
  <c r="G146" s="1"/>
  <c r="J145"/>
  <c r="J146" s="1"/>
  <c r="M145"/>
  <c r="H146"/>
  <c r="I146"/>
  <c r="K146"/>
  <c r="L146"/>
  <c r="M146"/>
  <c r="N146"/>
  <c r="O146"/>
  <c r="P146"/>
  <c r="G147"/>
  <c r="J147"/>
  <c r="M147"/>
  <c r="G148"/>
  <c r="G149" s="1"/>
  <c r="J148"/>
  <c r="J149" s="1"/>
  <c r="M148"/>
  <c r="H149"/>
  <c r="I149"/>
  <c r="K149"/>
  <c r="L149"/>
  <c r="M149"/>
  <c r="N149"/>
  <c r="O149"/>
  <c r="P149"/>
  <c r="G150"/>
  <c r="J150"/>
  <c r="M150"/>
  <c r="G151"/>
  <c r="G152" s="1"/>
  <c r="J151"/>
  <c r="J152" s="1"/>
  <c r="M151"/>
  <c r="H152"/>
  <c r="I152"/>
  <c r="K152"/>
  <c r="L152"/>
  <c r="M152"/>
  <c r="N152"/>
  <c r="O152"/>
  <c r="P152"/>
  <c r="G153"/>
  <c r="J153"/>
  <c r="M153"/>
  <c r="G154"/>
  <c r="G155" s="1"/>
  <c r="J154"/>
  <c r="J155" s="1"/>
  <c r="M154"/>
  <c r="H155"/>
  <c r="I155"/>
  <c r="K155"/>
  <c r="L155"/>
  <c r="M155"/>
  <c r="N155"/>
  <c r="O155"/>
  <c r="P155"/>
  <c r="G156"/>
  <c r="J156"/>
  <c r="M156"/>
  <c r="G157"/>
  <c r="G158" s="1"/>
  <c r="J157"/>
  <c r="J158" s="1"/>
  <c r="M157"/>
  <c r="H158"/>
  <c r="I158"/>
  <c r="K158"/>
  <c r="L158"/>
  <c r="M158"/>
  <c r="N158"/>
  <c r="O158"/>
  <c r="P158"/>
  <c r="G159"/>
  <c r="J159"/>
  <c r="M159"/>
  <c r="G160"/>
  <c r="G161" s="1"/>
  <c r="J160"/>
  <c r="J161" s="1"/>
  <c r="M160"/>
  <c r="H161"/>
  <c r="I161"/>
  <c r="K161"/>
  <c r="L161"/>
  <c r="M161"/>
  <c r="N161"/>
  <c r="O161"/>
  <c r="P161"/>
  <c r="G162"/>
  <c r="J162"/>
  <c r="M162"/>
  <c r="G163"/>
  <c r="G164" s="1"/>
  <c r="J163"/>
  <c r="J164" s="1"/>
  <c r="M163"/>
  <c r="H164"/>
  <c r="I164"/>
  <c r="K164"/>
  <c r="L164"/>
  <c r="M164"/>
  <c r="N164"/>
  <c r="O164"/>
  <c r="P164"/>
  <c r="G165"/>
  <c r="J165"/>
  <c r="M165"/>
  <c r="G166"/>
  <c r="G167" s="1"/>
  <c r="J166"/>
  <c r="J167" s="1"/>
  <c r="M166"/>
  <c r="H167"/>
  <c r="I167"/>
  <c r="K167"/>
  <c r="L167"/>
  <c r="M167"/>
  <c r="N167"/>
  <c r="O167"/>
  <c r="P167"/>
  <c r="G168"/>
  <c r="J168"/>
  <c r="M168"/>
  <c r="G169"/>
  <c r="G170" s="1"/>
  <c r="J169"/>
  <c r="J170" s="1"/>
  <c r="M169"/>
  <c r="H170"/>
  <c r="I170"/>
  <c r="K170"/>
  <c r="L170"/>
  <c r="M170"/>
  <c r="N170"/>
  <c r="O170"/>
  <c r="P170"/>
  <c r="G171"/>
  <c r="J171"/>
  <c r="M171"/>
  <c r="G172"/>
  <c r="G173" s="1"/>
  <c r="J172"/>
  <c r="J173" s="1"/>
  <c r="M172"/>
  <c r="H173"/>
  <c r="I173"/>
  <c r="K173"/>
  <c r="L173"/>
  <c r="M173"/>
  <c r="N173"/>
  <c r="O173"/>
  <c r="P173"/>
  <c r="G174"/>
  <c r="J174"/>
  <c r="M174"/>
  <c r="G175"/>
  <c r="G176" s="1"/>
  <c r="J175"/>
  <c r="J176" s="1"/>
  <c r="M175"/>
  <c r="H176"/>
  <c r="I176"/>
  <c r="K176"/>
  <c r="L176"/>
  <c r="M176"/>
  <c r="N176"/>
  <c r="O176"/>
  <c r="P176"/>
  <c r="G177"/>
  <c r="J177"/>
  <c r="M177"/>
  <c r="G178"/>
  <c r="G179" s="1"/>
  <c r="J178"/>
  <c r="J179" s="1"/>
  <c r="M178"/>
  <c r="H179"/>
  <c r="I179"/>
  <c r="K179"/>
  <c r="L179"/>
  <c r="M179"/>
  <c r="N179"/>
  <c r="O179"/>
  <c r="P179"/>
  <c r="G180"/>
  <c r="J180"/>
  <c r="M180"/>
  <c r="G181"/>
  <c r="G182" s="1"/>
  <c r="J181"/>
  <c r="J182" s="1"/>
  <c r="M181"/>
  <c r="H182"/>
  <c r="I182"/>
  <c r="K182"/>
  <c r="L182"/>
  <c r="M182"/>
  <c r="N182"/>
  <c r="O182"/>
  <c r="P182"/>
  <c r="G183"/>
  <c r="J183"/>
  <c r="M183"/>
  <c r="G184"/>
  <c r="G185" s="1"/>
  <c r="J184"/>
  <c r="J185" s="1"/>
  <c r="M184"/>
  <c r="H185"/>
  <c r="I185"/>
  <c r="K185"/>
  <c r="L185"/>
  <c r="M185"/>
  <c r="N185"/>
  <c r="O185"/>
  <c r="P185"/>
  <c r="G186"/>
  <c r="J186"/>
  <c r="M186"/>
  <c r="G187"/>
  <c r="G188" s="1"/>
  <c r="J187"/>
  <c r="J188" s="1"/>
  <c r="M187"/>
  <c r="H188"/>
  <c r="I188"/>
  <c r="K188"/>
  <c r="L188"/>
  <c r="M188"/>
  <c r="N188"/>
  <c r="O188"/>
  <c r="P188"/>
  <c r="G189"/>
  <c r="J189"/>
  <c r="M189"/>
  <c r="G190"/>
  <c r="G191" s="1"/>
  <c r="J190"/>
  <c r="J191" s="1"/>
  <c r="M190"/>
  <c r="H191"/>
  <c r="I191"/>
  <c r="K191"/>
  <c r="L191"/>
  <c r="M191"/>
  <c r="N191"/>
  <c r="O191"/>
  <c r="P191"/>
  <c r="G192"/>
  <c r="J192"/>
  <c r="M192"/>
  <c r="G193"/>
  <c r="G194" s="1"/>
  <c r="J193"/>
  <c r="J194" s="1"/>
  <c r="M193"/>
  <c r="H194"/>
  <c r="I194"/>
  <c r="K194"/>
  <c r="L194"/>
  <c r="M194"/>
  <c r="N194"/>
  <c r="O194"/>
  <c r="P194"/>
  <c r="G195"/>
  <c r="J195"/>
  <c r="M195"/>
  <c r="G196"/>
  <c r="G197" s="1"/>
  <c r="J196"/>
  <c r="H197"/>
  <c r="I197"/>
  <c r="J197"/>
  <c r="K197"/>
  <c r="L197"/>
  <c r="M197"/>
  <c r="N197"/>
  <c r="O197"/>
  <c r="P197"/>
  <c r="G198"/>
  <c r="J198"/>
  <c r="J200" s="1"/>
  <c r="G199"/>
  <c r="J199"/>
  <c r="G200"/>
  <c r="H200"/>
  <c r="I200"/>
  <c r="K200"/>
  <c r="L200"/>
  <c r="M200"/>
  <c r="N200"/>
  <c r="O200"/>
  <c r="P200"/>
  <c r="G201"/>
  <c r="J201"/>
  <c r="M201"/>
  <c r="M203" s="1"/>
  <c r="G202"/>
  <c r="J202"/>
  <c r="J203" s="1"/>
  <c r="M202"/>
  <c r="G203"/>
  <c r="H203"/>
  <c r="I203"/>
  <c r="K203"/>
  <c r="L203"/>
  <c r="N203"/>
  <c r="O203"/>
  <c r="P203"/>
  <c r="G204"/>
  <c r="J204"/>
  <c r="M204"/>
  <c r="M206" s="1"/>
  <c r="G205"/>
  <c r="G206" s="1"/>
  <c r="J205"/>
  <c r="J206" s="1"/>
  <c r="M205"/>
  <c r="H206"/>
  <c r="I206"/>
  <c r="K206"/>
  <c r="L206"/>
  <c r="N206"/>
  <c r="O206"/>
  <c r="P206"/>
  <c r="G207"/>
  <c r="J207"/>
  <c r="M207"/>
  <c r="M209" s="1"/>
  <c r="G208"/>
  <c r="G209" s="1"/>
  <c r="J208"/>
  <c r="J209" s="1"/>
  <c r="M208"/>
  <c r="H209"/>
  <c r="I209"/>
  <c r="K209"/>
  <c r="L209"/>
  <c r="N209"/>
  <c r="O209"/>
  <c r="P209"/>
  <c r="G210"/>
  <c r="J210"/>
  <c r="M210"/>
  <c r="M212" s="1"/>
  <c r="G211"/>
  <c r="G212" s="1"/>
  <c r="J211"/>
  <c r="J212" s="1"/>
  <c r="M211"/>
  <c r="H212"/>
  <c r="I212"/>
  <c r="K212"/>
  <c r="L212"/>
  <c r="N212"/>
  <c r="O212"/>
  <c r="P212"/>
  <c r="G213"/>
  <c r="J213"/>
  <c r="M213"/>
  <c r="M215" s="1"/>
  <c r="G214"/>
  <c r="G215" s="1"/>
  <c r="J214"/>
  <c r="J215" s="1"/>
  <c r="M214"/>
  <c r="H215"/>
  <c r="I215"/>
  <c r="K215"/>
  <c r="L215"/>
  <c r="N215"/>
  <c r="O215"/>
  <c r="P215"/>
  <c r="G216"/>
  <c r="J216"/>
  <c r="M216"/>
  <c r="M218" s="1"/>
  <c r="G217"/>
  <c r="G218" s="1"/>
  <c r="J217"/>
  <c r="J218" s="1"/>
  <c r="M217"/>
  <c r="H218"/>
  <c r="I218"/>
  <c r="K218"/>
  <c r="L218"/>
  <c r="N218"/>
  <c r="O218"/>
  <c r="P218"/>
  <c r="G219"/>
  <c r="J219"/>
  <c r="M219"/>
  <c r="M221" s="1"/>
  <c r="G220"/>
  <c r="G221" s="1"/>
  <c r="J220"/>
  <c r="J221" s="1"/>
  <c r="M220"/>
  <c r="H221"/>
  <c r="I221"/>
  <c r="K221"/>
  <c r="L221"/>
  <c r="N221"/>
  <c r="O221"/>
  <c r="P221"/>
  <c r="G222"/>
  <c r="J222"/>
  <c r="M222"/>
  <c r="M224" s="1"/>
  <c r="G223"/>
  <c r="J223"/>
  <c r="J224" s="1"/>
  <c r="M223"/>
  <c r="G224"/>
  <c r="H224"/>
  <c r="I224"/>
  <c r="K224"/>
  <c r="L224"/>
  <c r="N224"/>
  <c r="O224"/>
  <c r="P224"/>
  <c r="G225"/>
  <c r="J225"/>
  <c r="M225"/>
  <c r="M227" s="1"/>
  <c r="G226"/>
  <c r="J226"/>
  <c r="M226"/>
  <c r="G227"/>
  <c r="H227"/>
  <c r="I227"/>
  <c r="J227"/>
  <c r="K227"/>
  <c r="L227"/>
  <c r="N227"/>
  <c r="O227"/>
  <c r="P227"/>
  <c r="G228"/>
  <c r="J228"/>
  <c r="M228"/>
  <c r="M230" s="1"/>
  <c r="G229"/>
  <c r="J229"/>
  <c r="M229"/>
  <c r="G230"/>
  <c r="H230"/>
  <c r="I230"/>
  <c r="J230"/>
  <c r="K230"/>
  <c r="L230"/>
  <c r="N230"/>
  <c r="O230"/>
  <c r="P230"/>
  <c r="G231"/>
  <c r="J231"/>
  <c r="G232"/>
  <c r="G233" s="1"/>
  <c r="J232"/>
  <c r="J233" s="1"/>
  <c r="M232"/>
  <c r="H233"/>
  <c r="I233"/>
  <c r="K233"/>
  <c r="L233"/>
  <c r="M233"/>
  <c r="N233"/>
  <c r="O233"/>
  <c r="P233"/>
  <c r="G234"/>
  <c r="J234"/>
  <c r="G235"/>
  <c r="J235"/>
  <c r="M235"/>
  <c r="G236"/>
  <c r="H236"/>
  <c r="I236"/>
  <c r="J236"/>
  <c r="K236"/>
  <c r="L236"/>
  <c r="M236"/>
  <c r="N236"/>
  <c r="O236"/>
  <c r="P236"/>
  <c r="G237"/>
  <c r="J237"/>
  <c r="G238"/>
  <c r="J238"/>
  <c r="M238"/>
  <c r="G239"/>
  <c r="H239"/>
  <c r="I239"/>
  <c r="J239"/>
  <c r="K239"/>
  <c r="L239"/>
  <c r="M239"/>
  <c r="N239"/>
  <c r="O239"/>
  <c r="P239"/>
  <c r="G240"/>
  <c r="J240"/>
  <c r="M240"/>
  <c r="G241"/>
  <c r="J241"/>
  <c r="M241"/>
  <c r="G242"/>
  <c r="H242"/>
  <c r="I242"/>
  <c r="J242"/>
  <c r="K242"/>
  <c r="L242"/>
  <c r="M242"/>
  <c r="N242"/>
  <c r="O242"/>
  <c r="P242"/>
  <c r="G243"/>
  <c r="J243"/>
  <c r="L243"/>
  <c r="G244"/>
  <c r="G245" s="1"/>
  <c r="J244"/>
  <c r="L244"/>
  <c r="H245"/>
  <c r="I245"/>
  <c r="J245"/>
  <c r="K245"/>
  <c r="L245"/>
  <c r="M245"/>
  <c r="N245"/>
  <c r="O245"/>
  <c r="P245"/>
  <c r="G246"/>
  <c r="J246"/>
  <c r="M246"/>
  <c r="G247"/>
  <c r="J247"/>
  <c r="M247"/>
  <c r="G248"/>
  <c r="H248"/>
  <c r="I248"/>
  <c r="J248"/>
  <c r="K248"/>
  <c r="L248"/>
  <c r="M248"/>
  <c r="N248"/>
  <c r="O248"/>
  <c r="P248"/>
  <c r="G249"/>
  <c r="J249"/>
  <c r="L249"/>
  <c r="G250"/>
  <c r="J250"/>
  <c r="L250"/>
  <c r="G251"/>
  <c r="H251"/>
  <c r="I251"/>
  <c r="J251"/>
  <c r="K251"/>
  <c r="L251"/>
  <c r="M251"/>
  <c r="N251"/>
  <c r="O251"/>
  <c r="P251"/>
  <c r="G252"/>
  <c r="J252"/>
  <c r="L252"/>
  <c r="G253"/>
  <c r="G254" s="1"/>
  <c r="J253"/>
  <c r="L253"/>
  <c r="H254"/>
  <c r="I254"/>
  <c r="J254"/>
  <c r="K254"/>
  <c r="L254"/>
  <c r="M254"/>
  <c r="N254"/>
  <c r="O254"/>
  <c r="P254"/>
  <c r="G255"/>
  <c r="J255"/>
  <c r="M255"/>
  <c r="G256"/>
  <c r="G257" s="1"/>
  <c r="J256"/>
  <c r="M256"/>
  <c r="M257" s="1"/>
  <c r="H257"/>
  <c r="I257"/>
  <c r="J257"/>
  <c r="K257"/>
  <c r="L257"/>
  <c r="N257"/>
  <c r="O257"/>
  <c r="P257"/>
  <c r="G258"/>
  <c r="J258"/>
  <c r="M258"/>
  <c r="G259"/>
  <c r="G260" s="1"/>
  <c r="J259"/>
  <c r="M259"/>
  <c r="H260"/>
  <c r="I260"/>
  <c r="J260"/>
  <c r="K260"/>
  <c r="L260"/>
  <c r="M260"/>
  <c r="N260"/>
  <c r="O260"/>
  <c r="P260"/>
  <c r="G261"/>
  <c r="J261"/>
  <c r="M261"/>
  <c r="G262"/>
  <c r="G263" s="1"/>
  <c r="J262"/>
  <c r="M262"/>
  <c r="H263"/>
  <c r="I263"/>
  <c r="J263"/>
  <c r="K263"/>
  <c r="L263"/>
  <c r="M263"/>
  <c r="N263"/>
  <c r="O263"/>
  <c r="P263"/>
  <c r="G264"/>
  <c r="J264"/>
  <c r="M264"/>
  <c r="G265"/>
  <c r="G266" s="1"/>
  <c r="J265"/>
  <c r="J266" s="1"/>
  <c r="M265"/>
  <c r="H266"/>
  <c r="I266"/>
  <c r="K266"/>
  <c r="L266"/>
  <c r="M266"/>
  <c r="N266"/>
  <c r="O266"/>
  <c r="P266"/>
  <c r="G267"/>
  <c r="J267"/>
  <c r="M267"/>
  <c r="G268"/>
  <c r="G269" s="1"/>
  <c r="J268"/>
  <c r="M268"/>
  <c r="H269"/>
  <c r="I269"/>
  <c r="J269"/>
  <c r="K269"/>
  <c r="L269"/>
  <c r="M269"/>
  <c r="N269"/>
  <c r="O269"/>
  <c r="P269"/>
  <c r="G270"/>
  <c r="I270"/>
  <c r="J270"/>
  <c r="M270"/>
  <c r="G271"/>
  <c r="G272" s="1"/>
  <c r="J271"/>
  <c r="M271"/>
  <c r="H272"/>
  <c r="I272"/>
  <c r="J272"/>
  <c r="K272"/>
  <c r="L272"/>
  <c r="M272"/>
  <c r="N272"/>
  <c r="O272"/>
  <c r="P272"/>
  <c r="G273"/>
  <c r="J273"/>
  <c r="M273"/>
  <c r="G274"/>
  <c r="J274"/>
  <c r="M274"/>
  <c r="G275"/>
  <c r="H275"/>
  <c r="I275"/>
  <c r="J275"/>
  <c r="K275"/>
  <c r="L275"/>
  <c r="M275"/>
  <c r="N275"/>
  <c r="O275"/>
  <c r="P275"/>
  <c r="G276"/>
  <c r="J276"/>
  <c r="M276"/>
  <c r="G277"/>
  <c r="G278" s="1"/>
  <c r="J277"/>
  <c r="M277"/>
  <c r="H278"/>
  <c r="I278"/>
  <c r="J278"/>
  <c r="K278"/>
  <c r="L278"/>
  <c r="M278"/>
  <c r="N278"/>
  <c r="O278"/>
  <c r="P278"/>
  <c r="J279"/>
  <c r="M279"/>
  <c r="J280"/>
  <c r="M280"/>
  <c r="G281"/>
  <c r="H281"/>
  <c r="I281"/>
  <c r="J281"/>
  <c r="K281"/>
  <c r="L281"/>
  <c r="M281"/>
  <c r="N281"/>
  <c r="O281"/>
  <c r="P281"/>
  <c r="J282"/>
  <c r="M282"/>
  <c r="J283"/>
  <c r="M283"/>
  <c r="G284"/>
  <c r="H284"/>
  <c r="I284"/>
  <c r="J284"/>
  <c r="K284"/>
  <c r="L284"/>
  <c r="M284"/>
  <c r="N284"/>
  <c r="O284"/>
  <c r="P284"/>
  <c r="J285"/>
  <c r="M285"/>
  <c r="J286"/>
  <c r="M286"/>
  <c r="G287"/>
  <c r="H287"/>
  <c r="I287"/>
  <c r="J287"/>
  <c r="K287"/>
  <c r="L287"/>
  <c r="M287"/>
  <c r="N287"/>
  <c r="O287"/>
  <c r="P287"/>
  <c r="J288"/>
  <c r="M288"/>
  <c r="J289"/>
  <c r="M289"/>
  <c r="G290"/>
  <c r="H290"/>
  <c r="I290"/>
  <c r="J290"/>
  <c r="K290"/>
  <c r="L290"/>
  <c r="M290"/>
  <c r="N290"/>
  <c r="O290"/>
  <c r="P290"/>
  <c r="J291"/>
  <c r="M291"/>
  <c r="H292"/>
  <c r="J292" s="1"/>
  <c r="J293" s="1"/>
  <c r="K292"/>
  <c r="M292" s="1"/>
  <c r="M293" s="1"/>
  <c r="G293"/>
  <c r="I293"/>
  <c r="L293"/>
  <c r="N293"/>
  <c r="O293"/>
  <c r="P293"/>
  <c r="J294"/>
  <c r="M294"/>
  <c r="J295"/>
  <c r="J296" s="1"/>
  <c r="M295"/>
  <c r="G296"/>
  <c r="H296"/>
  <c r="I296"/>
  <c r="K296"/>
  <c r="L296"/>
  <c r="M296"/>
  <c r="N296"/>
  <c r="O296"/>
  <c r="P296"/>
  <c r="G297"/>
  <c r="J297"/>
  <c r="M297"/>
  <c r="M299" s="1"/>
  <c r="G298"/>
  <c r="J298"/>
  <c r="J299" s="1"/>
  <c r="M298"/>
  <c r="G299"/>
  <c r="H299"/>
  <c r="I299"/>
  <c r="K299"/>
  <c r="L299"/>
  <c r="N299"/>
  <c r="O299"/>
  <c r="P299"/>
  <c r="J300"/>
  <c r="M300"/>
  <c r="J301"/>
  <c r="J302" s="1"/>
  <c r="M301"/>
  <c r="G302"/>
  <c r="H302"/>
  <c r="I302"/>
  <c r="K302"/>
  <c r="L302"/>
  <c r="M302"/>
  <c r="N302"/>
  <c r="O302"/>
  <c r="P302"/>
  <c r="J303"/>
  <c r="M303"/>
  <c r="J304"/>
  <c r="J305" s="1"/>
  <c r="M304"/>
  <c r="G305"/>
  <c r="H305"/>
  <c r="I305"/>
  <c r="K305"/>
  <c r="L305"/>
  <c r="M305"/>
  <c r="N305"/>
  <c r="O305"/>
  <c r="P305"/>
  <c r="G306"/>
  <c r="J306"/>
  <c r="M306"/>
  <c r="M308" s="1"/>
  <c r="G307"/>
  <c r="J307"/>
  <c r="J308" s="1"/>
  <c r="M307"/>
  <c r="G308"/>
  <c r="H308"/>
  <c r="I308"/>
  <c r="K308"/>
  <c r="L308"/>
  <c r="N308"/>
  <c r="O308"/>
  <c r="P308"/>
  <c r="J309"/>
  <c r="M309"/>
  <c r="J310"/>
  <c r="J311" s="1"/>
  <c r="M310"/>
  <c r="G311"/>
  <c r="H311"/>
  <c r="I311"/>
  <c r="K311"/>
  <c r="L311"/>
  <c r="M311"/>
  <c r="N311"/>
  <c r="O311"/>
  <c r="P311"/>
  <c r="G312"/>
  <c r="G314" s="1"/>
  <c r="J312"/>
  <c r="M312"/>
  <c r="G313"/>
  <c r="J313"/>
  <c r="J314" s="1"/>
  <c r="M313"/>
  <c r="H314"/>
  <c r="I314"/>
  <c r="K314"/>
  <c r="L314"/>
  <c r="M314"/>
  <c r="N314"/>
  <c r="O314"/>
  <c r="P314"/>
  <c r="G315"/>
  <c r="J315"/>
  <c r="M315"/>
  <c r="G316"/>
  <c r="G317" s="1"/>
  <c r="J316"/>
  <c r="J317" s="1"/>
  <c r="M316"/>
  <c r="H317"/>
  <c r="I317"/>
  <c r="K317"/>
  <c r="L317"/>
  <c r="M317"/>
  <c r="N317"/>
  <c r="O317"/>
  <c r="P317"/>
  <c r="G318"/>
  <c r="J318"/>
  <c r="G319"/>
  <c r="G320" s="1"/>
  <c r="J319"/>
  <c r="H320"/>
  <c r="I320"/>
  <c r="J320"/>
  <c r="K320"/>
  <c r="L320"/>
  <c r="M320"/>
  <c r="N320"/>
  <c r="O320"/>
  <c r="P320"/>
  <c r="G321"/>
  <c r="J321"/>
  <c r="M321"/>
  <c r="G322"/>
  <c r="G323" s="1"/>
  <c r="J322"/>
  <c r="M322"/>
  <c r="H323"/>
  <c r="I323"/>
  <c r="J323"/>
  <c r="K323"/>
  <c r="L323"/>
  <c r="M323"/>
  <c r="N323"/>
  <c r="O323"/>
  <c r="P323"/>
  <c r="G324"/>
  <c r="J324"/>
  <c r="M324"/>
  <c r="G325"/>
  <c r="G326" s="1"/>
  <c r="J325"/>
  <c r="H326"/>
  <c r="I326"/>
  <c r="J326"/>
  <c r="K326"/>
  <c r="L326"/>
  <c r="M326"/>
  <c r="N326"/>
  <c r="O326"/>
  <c r="P326"/>
  <c r="G327"/>
  <c r="J327"/>
  <c r="M327"/>
  <c r="G328"/>
  <c r="G329" s="1"/>
  <c r="J328"/>
  <c r="H329"/>
  <c r="I329"/>
  <c r="J329"/>
  <c r="K329"/>
  <c r="L329"/>
  <c r="M329"/>
  <c r="N329"/>
  <c r="O329"/>
  <c r="P329"/>
  <c r="G330"/>
  <c r="J330"/>
  <c r="M330"/>
  <c r="G331"/>
  <c r="G332" s="1"/>
  <c r="J331"/>
  <c r="M331"/>
  <c r="H332"/>
  <c r="I332"/>
  <c r="J332"/>
  <c r="K332"/>
  <c r="L332"/>
  <c r="M332"/>
  <c r="N332"/>
  <c r="O332"/>
  <c r="P332"/>
  <c r="G333"/>
  <c r="G335" s="1"/>
  <c r="J333"/>
  <c r="M333"/>
  <c r="G334"/>
  <c r="J334"/>
  <c r="H335"/>
  <c r="I335"/>
  <c r="J335"/>
  <c r="K335"/>
  <c r="L335"/>
  <c r="M335"/>
  <c r="N335"/>
  <c r="O335"/>
  <c r="P335"/>
  <c r="G336"/>
  <c r="J336"/>
  <c r="M336"/>
  <c r="G337"/>
  <c r="J337"/>
  <c r="L337"/>
  <c r="M337" s="1"/>
  <c r="M338" s="1"/>
  <c r="G338"/>
  <c r="H338"/>
  <c r="I338"/>
  <c r="J338"/>
  <c r="K338"/>
  <c r="N338"/>
  <c r="O338"/>
  <c r="P338"/>
  <c r="G339"/>
  <c r="J339"/>
  <c r="M339"/>
  <c r="G340"/>
  <c r="G341" s="1"/>
  <c r="J340"/>
  <c r="J341" s="1"/>
  <c r="M340"/>
  <c r="H341"/>
  <c r="I341"/>
  <c r="K341"/>
  <c r="L341"/>
  <c r="M341"/>
  <c r="N341"/>
  <c r="O341"/>
  <c r="P341"/>
  <c r="G342"/>
  <c r="J342"/>
  <c r="M342"/>
  <c r="M344" s="1"/>
  <c r="G343"/>
  <c r="J343"/>
  <c r="J344" s="1"/>
  <c r="M343"/>
  <c r="G344"/>
  <c r="H344"/>
  <c r="I344"/>
  <c r="K344"/>
  <c r="L344"/>
  <c r="N344"/>
  <c r="O344"/>
  <c r="P344"/>
  <c r="G345"/>
  <c r="J345"/>
  <c r="M345"/>
  <c r="M347" s="1"/>
  <c r="G346"/>
  <c r="J346"/>
  <c r="J347" s="1"/>
  <c r="M346"/>
  <c r="G347"/>
  <c r="H347"/>
  <c r="I347"/>
  <c r="K347"/>
  <c r="L347"/>
  <c r="N347"/>
  <c r="O347"/>
  <c r="P347"/>
  <c r="G348"/>
  <c r="J348"/>
  <c r="M348"/>
  <c r="M350" s="1"/>
  <c r="G349"/>
  <c r="J349"/>
  <c r="J350" s="1"/>
  <c r="M349"/>
  <c r="G350"/>
  <c r="H350"/>
  <c r="I350"/>
  <c r="K350"/>
  <c r="L350"/>
  <c r="N350"/>
  <c r="O350"/>
  <c r="P350"/>
  <c r="G351"/>
  <c r="J351"/>
  <c r="M351"/>
  <c r="M353" s="1"/>
  <c r="G352"/>
  <c r="J352"/>
  <c r="J353" s="1"/>
  <c r="M352"/>
  <c r="G353"/>
  <c r="H353"/>
  <c r="I353"/>
  <c r="K353"/>
  <c r="L353"/>
  <c r="N353"/>
  <c r="O353"/>
  <c r="P353"/>
  <c r="G354"/>
  <c r="J354"/>
  <c r="M354"/>
  <c r="M356" s="1"/>
  <c r="G355"/>
  <c r="J355"/>
  <c r="J356" s="1"/>
  <c r="M355"/>
  <c r="G356"/>
  <c r="H356"/>
  <c r="I356"/>
  <c r="K356"/>
  <c r="L356"/>
  <c r="N356"/>
  <c r="O356"/>
  <c r="P356"/>
  <c r="G357"/>
  <c r="J357"/>
  <c r="M357"/>
  <c r="M359" s="1"/>
  <c r="G358"/>
  <c r="J358"/>
  <c r="J359" s="1"/>
  <c r="M358"/>
  <c r="G359"/>
  <c r="H359"/>
  <c r="I359"/>
  <c r="K359"/>
  <c r="L359"/>
  <c r="N359"/>
  <c r="O359"/>
  <c r="P359"/>
  <c r="G360"/>
  <c r="J360"/>
  <c r="M360"/>
  <c r="N360"/>
  <c r="G361"/>
  <c r="G362" s="1"/>
  <c r="J361"/>
  <c r="M361"/>
  <c r="M362" s="1"/>
  <c r="H362"/>
  <c r="I362"/>
  <c r="J362"/>
  <c r="K362"/>
  <c r="L362"/>
  <c r="N362"/>
  <c r="O362"/>
  <c r="P362"/>
  <c r="J363"/>
  <c r="M363"/>
  <c r="N363"/>
  <c r="G363" s="1"/>
  <c r="G365" s="1"/>
  <c r="G364"/>
  <c r="J364"/>
  <c r="J365" s="1"/>
  <c r="M364"/>
  <c r="H365"/>
  <c r="I365"/>
  <c r="K365"/>
  <c r="L365"/>
  <c r="M365"/>
  <c r="O365"/>
  <c r="P365"/>
  <c r="G366"/>
  <c r="G368" s="1"/>
  <c r="J366"/>
  <c r="M366"/>
  <c r="G367"/>
  <c r="J367"/>
  <c r="J368" s="1"/>
  <c r="M367"/>
  <c r="H368"/>
  <c r="I368"/>
  <c r="K368"/>
  <c r="L368"/>
  <c r="M368"/>
  <c r="N368"/>
  <c r="O368"/>
  <c r="P368"/>
  <c r="G369"/>
  <c r="G371" s="1"/>
  <c r="J369"/>
  <c r="M369"/>
  <c r="G370"/>
  <c r="J370"/>
  <c r="J371" s="1"/>
  <c r="M370"/>
  <c r="H371"/>
  <c r="I371"/>
  <c r="K371"/>
  <c r="L371"/>
  <c r="M371"/>
  <c r="N371"/>
  <c r="O371"/>
  <c r="P371"/>
  <c r="G372"/>
  <c r="J372"/>
  <c r="M372"/>
  <c r="G373"/>
  <c r="G374" s="1"/>
  <c r="J373"/>
  <c r="J374" s="1"/>
  <c r="M373"/>
  <c r="H374"/>
  <c r="I374"/>
  <c r="K374"/>
  <c r="L374"/>
  <c r="M374"/>
  <c r="N374"/>
  <c r="O374"/>
  <c r="P374"/>
  <c r="G376"/>
  <c r="G377" s="1"/>
  <c r="J376"/>
  <c r="M376"/>
  <c r="H377"/>
  <c r="I377"/>
  <c r="J377"/>
  <c r="K377"/>
  <c r="L377"/>
  <c r="M377"/>
  <c r="N377"/>
  <c r="O377"/>
  <c r="P377"/>
  <c r="G379"/>
  <c r="J379"/>
  <c r="M379"/>
  <c r="G380"/>
  <c r="H380"/>
  <c r="I380"/>
  <c r="J380"/>
  <c r="K380"/>
  <c r="L380"/>
  <c r="M380"/>
  <c r="N380"/>
  <c r="O380"/>
  <c r="P380"/>
  <c r="K293" l="1"/>
  <c r="N365"/>
  <c r="L338"/>
  <c r="H293"/>
  <c r="K6" s="1"/>
  <c r="N7"/>
  <c r="O7"/>
  <c r="K7"/>
  <c r="L7"/>
  <c r="H7"/>
  <c r="P479" i="28"/>
  <c r="O479"/>
  <c r="N479"/>
  <c r="L479"/>
  <c r="K479"/>
  <c r="I479"/>
  <c r="H479"/>
  <c r="M478"/>
  <c r="M479" s="1"/>
  <c r="J478"/>
  <c r="G478"/>
  <c r="G479" s="1"/>
  <c r="M477"/>
  <c r="J477"/>
  <c r="J479" s="1"/>
  <c r="G477"/>
  <c r="P476"/>
  <c r="O476"/>
  <c r="N476"/>
  <c r="L476"/>
  <c r="K476"/>
  <c r="I476"/>
  <c r="H476"/>
  <c r="G476"/>
  <c r="M475"/>
  <c r="M476" s="1"/>
  <c r="J475"/>
  <c r="G475"/>
  <c r="M474"/>
  <c r="J474"/>
  <c r="J476" s="1"/>
  <c r="G474"/>
  <c r="P473"/>
  <c r="O473"/>
  <c r="N473"/>
  <c r="L473"/>
  <c r="K473"/>
  <c r="I473"/>
  <c r="H473"/>
  <c r="G473"/>
  <c r="M472"/>
  <c r="M473" s="1"/>
  <c r="J472"/>
  <c r="G472"/>
  <c r="M471"/>
  <c r="J471"/>
  <c r="J473" s="1"/>
  <c r="G471"/>
  <c r="P470"/>
  <c r="O470"/>
  <c r="N470"/>
  <c r="L470"/>
  <c r="K470"/>
  <c r="I470"/>
  <c r="H470"/>
  <c r="G470"/>
  <c r="M469"/>
  <c r="M470" s="1"/>
  <c r="J469"/>
  <c r="G469"/>
  <c r="M468"/>
  <c r="J468"/>
  <c r="J470" s="1"/>
  <c r="G468"/>
  <c r="P467"/>
  <c r="O467"/>
  <c r="N467"/>
  <c r="L467"/>
  <c r="K467"/>
  <c r="I467"/>
  <c r="H467"/>
  <c r="G467"/>
  <c r="M466"/>
  <c r="M467" s="1"/>
  <c r="J466"/>
  <c r="G466"/>
  <c r="M465"/>
  <c r="J465"/>
  <c r="J467" s="1"/>
  <c r="G465"/>
  <c r="P464"/>
  <c r="O464"/>
  <c r="N464"/>
  <c r="L464"/>
  <c r="K464"/>
  <c r="I464"/>
  <c r="H464"/>
  <c r="G464"/>
  <c r="M463"/>
  <c r="M464" s="1"/>
  <c r="J463"/>
  <c r="M462"/>
  <c r="J462"/>
  <c r="J464" s="1"/>
  <c r="G462"/>
  <c r="P461"/>
  <c r="O461"/>
  <c r="N461"/>
  <c r="L461"/>
  <c r="K461"/>
  <c r="I461"/>
  <c r="H461"/>
  <c r="M460"/>
  <c r="M461" s="1"/>
  <c r="J460"/>
  <c r="G460"/>
  <c r="G461" s="1"/>
  <c r="M459"/>
  <c r="J459"/>
  <c r="J461" s="1"/>
  <c r="G459"/>
  <c r="P458"/>
  <c r="O458"/>
  <c r="N458"/>
  <c r="L458"/>
  <c r="K458"/>
  <c r="I458"/>
  <c r="H458"/>
  <c r="M457"/>
  <c r="M458" s="1"/>
  <c r="J457"/>
  <c r="G457"/>
  <c r="M456"/>
  <c r="J456"/>
  <c r="J458" s="1"/>
  <c r="G456"/>
  <c r="G458" s="1"/>
  <c r="P455"/>
  <c r="O455"/>
  <c r="N455"/>
  <c r="L455"/>
  <c r="K455"/>
  <c r="I455"/>
  <c r="H455"/>
  <c r="M454"/>
  <c r="M455" s="1"/>
  <c r="J454"/>
  <c r="G454"/>
  <c r="M453"/>
  <c r="J453"/>
  <c r="J455" s="1"/>
  <c r="G453"/>
  <c r="G455" s="1"/>
  <c r="P452"/>
  <c r="O452"/>
  <c r="N452"/>
  <c r="L452"/>
  <c r="K452"/>
  <c r="I452"/>
  <c r="H452"/>
  <c r="M451"/>
  <c r="M452" s="1"/>
  <c r="J451"/>
  <c r="G451"/>
  <c r="M450"/>
  <c r="J450"/>
  <c r="J452" s="1"/>
  <c r="G450"/>
  <c r="G452" s="1"/>
  <c r="P449"/>
  <c r="O449"/>
  <c r="N449"/>
  <c r="L449"/>
  <c r="K449"/>
  <c r="I449"/>
  <c r="H449"/>
  <c r="M448"/>
  <c r="M449" s="1"/>
  <c r="J448"/>
  <c r="J449" s="1"/>
  <c r="G448"/>
  <c r="M447"/>
  <c r="J447"/>
  <c r="G447"/>
  <c r="G449" s="1"/>
  <c r="P446"/>
  <c r="O446"/>
  <c r="N446"/>
  <c r="L446"/>
  <c r="K446"/>
  <c r="I446"/>
  <c r="H446"/>
  <c r="M445"/>
  <c r="M446" s="1"/>
  <c r="J445"/>
  <c r="J446" s="1"/>
  <c r="G445"/>
  <c r="M444"/>
  <c r="J444"/>
  <c r="G444"/>
  <c r="G446" s="1"/>
  <c r="P443"/>
  <c r="O443"/>
  <c r="N443"/>
  <c r="L443"/>
  <c r="K443"/>
  <c r="I443"/>
  <c r="H443"/>
  <c r="M442"/>
  <c r="M443" s="1"/>
  <c r="J442"/>
  <c r="J443" s="1"/>
  <c r="G442"/>
  <c r="J441"/>
  <c r="G441"/>
  <c r="G443" s="1"/>
  <c r="P440"/>
  <c r="O440"/>
  <c r="N440"/>
  <c r="M440"/>
  <c r="L440"/>
  <c r="K440"/>
  <c r="I440"/>
  <c r="H440"/>
  <c r="M439"/>
  <c r="J439"/>
  <c r="J440" s="1"/>
  <c r="G439"/>
  <c r="G440" s="1"/>
  <c r="J438"/>
  <c r="G438"/>
  <c r="P437"/>
  <c r="O437"/>
  <c r="N437"/>
  <c r="L437"/>
  <c r="K437"/>
  <c r="J437"/>
  <c r="I437"/>
  <c r="H437"/>
  <c r="M436"/>
  <c r="G436"/>
  <c r="M435"/>
  <c r="M437" s="1"/>
  <c r="G435"/>
  <c r="G437" s="1"/>
  <c r="P434"/>
  <c r="O434"/>
  <c r="N434"/>
  <c r="L434"/>
  <c r="K434"/>
  <c r="I434"/>
  <c r="H434"/>
  <c r="M433"/>
  <c r="M434" s="1"/>
  <c r="J433"/>
  <c r="J434" s="1"/>
  <c r="G433"/>
  <c r="M432"/>
  <c r="J432"/>
  <c r="G432"/>
  <c r="G434" s="1"/>
  <c r="P431"/>
  <c r="O431"/>
  <c r="N431"/>
  <c r="L431"/>
  <c r="K431"/>
  <c r="I431"/>
  <c r="H431"/>
  <c r="M430"/>
  <c r="M431" s="1"/>
  <c r="J430"/>
  <c r="J431" s="1"/>
  <c r="G430"/>
  <c r="M429"/>
  <c r="J429"/>
  <c r="G429"/>
  <c r="G431" s="1"/>
  <c r="P428"/>
  <c r="O428"/>
  <c r="N428"/>
  <c r="M428"/>
  <c r="L428"/>
  <c r="K428"/>
  <c r="I428"/>
  <c r="H428"/>
  <c r="M427"/>
  <c r="J427"/>
  <c r="J428" s="1"/>
  <c r="G427"/>
  <c r="M426"/>
  <c r="J426"/>
  <c r="G426"/>
  <c r="G428" s="1"/>
  <c r="P425"/>
  <c r="O425"/>
  <c r="N425"/>
  <c r="M425"/>
  <c r="L425"/>
  <c r="K425"/>
  <c r="J425"/>
  <c r="I425"/>
  <c r="H425"/>
  <c r="G424"/>
  <c r="G425" s="1"/>
  <c r="P422"/>
  <c r="O422"/>
  <c r="N422"/>
  <c r="M422"/>
  <c r="L422"/>
  <c r="K422"/>
  <c r="I422"/>
  <c r="H422"/>
  <c r="M421"/>
  <c r="J421"/>
  <c r="J422" s="1"/>
  <c r="G421"/>
  <c r="G422" s="1"/>
  <c r="M420"/>
  <c r="J420"/>
  <c r="G420"/>
  <c r="P419"/>
  <c r="O419"/>
  <c r="N419"/>
  <c r="M419"/>
  <c r="L419"/>
  <c r="K419"/>
  <c r="I419"/>
  <c r="H419"/>
  <c r="M418"/>
  <c r="J418"/>
  <c r="J419" s="1"/>
  <c r="G418"/>
  <c r="G419" s="1"/>
  <c r="M417"/>
  <c r="J417"/>
  <c r="G417"/>
  <c r="P416"/>
  <c r="O416"/>
  <c r="N416"/>
  <c r="M416"/>
  <c r="L416"/>
  <c r="K416"/>
  <c r="I416"/>
  <c r="H416"/>
  <c r="M415"/>
  <c r="J415"/>
  <c r="J416" s="1"/>
  <c r="G415"/>
  <c r="G416" s="1"/>
  <c r="M414"/>
  <c r="J414"/>
  <c r="G414"/>
  <c r="P413"/>
  <c r="O413"/>
  <c r="N413"/>
  <c r="M413"/>
  <c r="L413"/>
  <c r="K413"/>
  <c r="I413"/>
  <c r="H413"/>
  <c r="M412"/>
  <c r="J412"/>
  <c r="J413" s="1"/>
  <c r="G412"/>
  <c r="G413" s="1"/>
  <c r="M411"/>
  <c r="J411"/>
  <c r="G411"/>
  <c r="P410"/>
  <c r="O410"/>
  <c r="N410"/>
  <c r="M410"/>
  <c r="L410"/>
  <c r="K410"/>
  <c r="I410"/>
  <c r="H410"/>
  <c r="M409"/>
  <c r="J409"/>
  <c r="J410" s="1"/>
  <c r="G409"/>
  <c r="G410" s="1"/>
  <c r="M408"/>
  <c r="J408"/>
  <c r="G408"/>
  <c r="P407"/>
  <c r="O407"/>
  <c r="N407"/>
  <c r="M407"/>
  <c r="L407"/>
  <c r="K407"/>
  <c r="I407"/>
  <c r="H407"/>
  <c r="M406"/>
  <c r="J406"/>
  <c r="J407" s="1"/>
  <c r="G406"/>
  <c r="G407" s="1"/>
  <c r="M405"/>
  <c r="J405"/>
  <c r="G405"/>
  <c r="P404"/>
  <c r="O404"/>
  <c r="N404"/>
  <c r="M404"/>
  <c r="L404"/>
  <c r="K404"/>
  <c r="I404"/>
  <c r="H404"/>
  <c r="M403"/>
  <c r="J403"/>
  <c r="J404" s="1"/>
  <c r="G403"/>
  <c r="G404" s="1"/>
  <c r="M402"/>
  <c r="J402"/>
  <c r="G402"/>
  <c r="P401"/>
  <c r="O401"/>
  <c r="N401"/>
  <c r="M401"/>
  <c r="L401"/>
  <c r="K401"/>
  <c r="I401"/>
  <c r="H401"/>
  <c r="M400"/>
  <c r="J400"/>
  <c r="J401" s="1"/>
  <c r="G400"/>
  <c r="G401" s="1"/>
  <c r="M399"/>
  <c r="J399"/>
  <c r="G399"/>
  <c r="P398"/>
  <c r="O398"/>
  <c r="N398"/>
  <c r="M398"/>
  <c r="L398"/>
  <c r="K398"/>
  <c r="I398"/>
  <c r="H398"/>
  <c r="M397"/>
  <c r="J397"/>
  <c r="J398" s="1"/>
  <c r="G397"/>
  <c r="G398" s="1"/>
  <c r="M396"/>
  <c r="J396"/>
  <c r="G396"/>
  <c r="P395"/>
  <c r="O395"/>
  <c r="N395"/>
  <c r="M395"/>
  <c r="L395"/>
  <c r="K395"/>
  <c r="I395"/>
  <c r="H395"/>
  <c r="M394"/>
  <c r="J394"/>
  <c r="J395" s="1"/>
  <c r="G394"/>
  <c r="G395" s="1"/>
  <c r="M393"/>
  <c r="J393"/>
  <c r="G393"/>
  <c r="P392"/>
  <c r="O392"/>
  <c r="N392"/>
  <c r="M392"/>
  <c r="L392"/>
  <c r="K392"/>
  <c r="I392"/>
  <c r="H392"/>
  <c r="M391"/>
  <c r="J391"/>
  <c r="J392" s="1"/>
  <c r="G391"/>
  <c r="G392" s="1"/>
  <c r="M390"/>
  <c r="J390"/>
  <c r="G390"/>
  <c r="P389"/>
  <c r="O389"/>
  <c r="N389"/>
  <c r="M389"/>
  <c r="L389"/>
  <c r="K389"/>
  <c r="I389"/>
  <c r="H389"/>
  <c r="M388"/>
  <c r="J388"/>
  <c r="J389" s="1"/>
  <c r="G388"/>
  <c r="G389" s="1"/>
  <c r="M387"/>
  <c r="J387"/>
  <c r="G387"/>
  <c r="O386"/>
  <c r="N386"/>
  <c r="L386"/>
  <c r="K386"/>
  <c r="I386"/>
  <c r="H386"/>
  <c r="G386"/>
  <c r="M385"/>
  <c r="M386" s="1"/>
  <c r="J385"/>
  <c r="J386" s="1"/>
  <c r="J378" s="1"/>
  <c r="J379" s="1"/>
  <c r="J380" s="1"/>
  <c r="M384"/>
  <c r="J384"/>
  <c r="P383"/>
  <c r="O383"/>
  <c r="N383"/>
  <c r="M383"/>
  <c r="L383"/>
  <c r="K383"/>
  <c r="I383"/>
  <c r="H383"/>
  <c r="M382"/>
  <c r="J382"/>
  <c r="J383" s="1"/>
  <c r="G382"/>
  <c r="G383" s="1"/>
  <c r="M381"/>
  <c r="J381"/>
  <c r="G381"/>
  <c r="O380"/>
  <c r="N380"/>
  <c r="L380"/>
  <c r="M380" s="1"/>
  <c r="K380"/>
  <c r="M379"/>
  <c r="G379"/>
  <c r="I378"/>
  <c r="I380" s="1"/>
  <c r="H378"/>
  <c r="O377"/>
  <c r="N377"/>
  <c r="L377"/>
  <c r="K377"/>
  <c r="J377"/>
  <c r="I377"/>
  <c r="H377"/>
  <c r="G377"/>
  <c r="O376"/>
  <c r="M376"/>
  <c r="J376"/>
  <c r="P375"/>
  <c r="P376" s="1"/>
  <c r="P377" s="1"/>
  <c r="P384" s="1"/>
  <c r="P385" s="1"/>
  <c r="P386" s="1"/>
  <c r="P378" s="1"/>
  <c r="P380" s="1"/>
  <c r="M375"/>
  <c r="M377" s="1"/>
  <c r="J375"/>
  <c r="P374"/>
  <c r="O374"/>
  <c r="N374"/>
  <c r="L374"/>
  <c r="K374"/>
  <c r="I374"/>
  <c r="H374"/>
  <c r="G374"/>
  <c r="M373"/>
  <c r="M374" s="1"/>
  <c r="J373"/>
  <c r="M372"/>
  <c r="J372"/>
  <c r="J374" s="1"/>
  <c r="P371"/>
  <c r="O371"/>
  <c r="N371"/>
  <c r="M371"/>
  <c r="L371"/>
  <c r="K371"/>
  <c r="I371"/>
  <c r="H371"/>
  <c r="G371"/>
  <c r="M370"/>
  <c r="J370"/>
  <c r="J371" s="1"/>
  <c r="M369"/>
  <c r="J369"/>
  <c r="P368"/>
  <c r="O368"/>
  <c r="N368"/>
  <c r="L368"/>
  <c r="K368"/>
  <c r="I368"/>
  <c r="H368"/>
  <c r="G368"/>
  <c r="M367"/>
  <c r="M368" s="1"/>
  <c r="J367"/>
  <c r="M366"/>
  <c r="J366"/>
  <c r="J368" s="1"/>
  <c r="P365"/>
  <c r="O365"/>
  <c r="N365"/>
  <c r="M365"/>
  <c r="L365"/>
  <c r="K365"/>
  <c r="I365"/>
  <c r="H365"/>
  <c r="G365"/>
  <c r="M364"/>
  <c r="J364"/>
  <c r="J365" s="1"/>
  <c r="M363"/>
  <c r="J363"/>
  <c r="P362"/>
  <c r="O362"/>
  <c r="N362"/>
  <c r="L362"/>
  <c r="K362"/>
  <c r="I362"/>
  <c r="H362"/>
  <c r="G362"/>
  <c r="M361"/>
  <c r="M362" s="1"/>
  <c r="J361"/>
  <c r="M360"/>
  <c r="J360"/>
  <c r="J362" s="1"/>
  <c r="P359"/>
  <c r="O359"/>
  <c r="N359"/>
  <c r="M359"/>
  <c r="L359"/>
  <c r="K359"/>
  <c r="I359"/>
  <c r="H359"/>
  <c r="G359"/>
  <c r="M358"/>
  <c r="J358"/>
  <c r="J359" s="1"/>
  <c r="M357"/>
  <c r="J357"/>
  <c r="P356"/>
  <c r="O356"/>
  <c r="N356"/>
  <c r="L356"/>
  <c r="K356"/>
  <c r="I356"/>
  <c r="H356"/>
  <c r="G356"/>
  <c r="M355"/>
  <c r="M356" s="1"/>
  <c r="J355"/>
  <c r="J356" s="1"/>
  <c r="G355"/>
  <c r="M354"/>
  <c r="J354"/>
  <c r="G354"/>
  <c r="P353"/>
  <c r="O353"/>
  <c r="N353"/>
  <c r="L353"/>
  <c r="K353"/>
  <c r="I353"/>
  <c r="H353"/>
  <c r="G353"/>
  <c r="M352"/>
  <c r="M353" s="1"/>
  <c r="J352"/>
  <c r="J353" s="1"/>
  <c r="G352"/>
  <c r="M351"/>
  <c r="J351"/>
  <c r="G351"/>
  <c r="P350"/>
  <c r="O350"/>
  <c r="N350"/>
  <c r="L350"/>
  <c r="K350"/>
  <c r="I350"/>
  <c r="H350"/>
  <c r="G350"/>
  <c r="M349"/>
  <c r="M350" s="1"/>
  <c r="J349"/>
  <c r="J350" s="1"/>
  <c r="G349"/>
  <c r="M348"/>
  <c r="J348"/>
  <c r="G348"/>
  <c r="P347"/>
  <c r="O347"/>
  <c r="N347"/>
  <c r="L347"/>
  <c r="K347"/>
  <c r="I347"/>
  <c r="H347"/>
  <c r="M346"/>
  <c r="J346"/>
  <c r="J347" s="1"/>
  <c r="G346"/>
  <c r="G347" s="1"/>
  <c r="M345"/>
  <c r="M347" s="1"/>
  <c r="J345"/>
  <c r="G345"/>
  <c r="P344"/>
  <c r="O344"/>
  <c r="N344"/>
  <c r="M344"/>
  <c r="K344"/>
  <c r="I344"/>
  <c r="H344"/>
  <c r="G344"/>
  <c r="L343"/>
  <c r="J343"/>
  <c r="J344" s="1"/>
  <c r="G343"/>
  <c r="L342"/>
  <c r="L344" s="1"/>
  <c r="J342"/>
  <c r="G342"/>
  <c r="P341"/>
  <c r="O341"/>
  <c r="N341"/>
  <c r="M341"/>
  <c r="L341"/>
  <c r="K341"/>
  <c r="I341"/>
  <c r="H341"/>
  <c r="G341"/>
  <c r="M340"/>
  <c r="J340"/>
  <c r="J341" s="1"/>
  <c r="G340"/>
  <c r="P338"/>
  <c r="O338"/>
  <c r="N338"/>
  <c r="M338"/>
  <c r="L338"/>
  <c r="K338"/>
  <c r="I338"/>
  <c r="H338"/>
  <c r="M337"/>
  <c r="J337"/>
  <c r="J338" s="1"/>
  <c r="G337"/>
  <c r="G338" s="1"/>
  <c r="P335"/>
  <c r="O335"/>
  <c r="N335"/>
  <c r="M335"/>
  <c r="K335"/>
  <c r="I335"/>
  <c r="H335"/>
  <c r="L334"/>
  <c r="L335" s="1"/>
  <c r="J334"/>
  <c r="J335" s="1"/>
  <c r="G334"/>
  <c r="L333"/>
  <c r="J333"/>
  <c r="G333"/>
  <c r="G335" s="1"/>
  <c r="P332"/>
  <c r="O332"/>
  <c r="N332"/>
  <c r="M332"/>
  <c r="K332"/>
  <c r="I332"/>
  <c r="H332"/>
  <c r="L331"/>
  <c r="L332" s="1"/>
  <c r="J331"/>
  <c r="J332" s="1"/>
  <c r="G331"/>
  <c r="L330"/>
  <c r="J330"/>
  <c r="G330"/>
  <c r="G332" s="1"/>
  <c r="P329"/>
  <c r="O329"/>
  <c r="N329"/>
  <c r="M329"/>
  <c r="K329"/>
  <c r="I329"/>
  <c r="H329"/>
  <c r="L328"/>
  <c r="L329" s="1"/>
  <c r="J328"/>
  <c r="J329" s="1"/>
  <c r="G328"/>
  <c r="L327"/>
  <c r="J327"/>
  <c r="G327"/>
  <c r="G329" s="1"/>
  <c r="P326"/>
  <c r="O326"/>
  <c r="N326"/>
  <c r="M326"/>
  <c r="K326"/>
  <c r="I326"/>
  <c r="H326"/>
  <c r="L325"/>
  <c r="L326" s="1"/>
  <c r="J325"/>
  <c r="J326" s="1"/>
  <c r="G325"/>
  <c r="L324"/>
  <c r="J324"/>
  <c r="G324"/>
  <c r="G326" s="1"/>
  <c r="P323"/>
  <c r="O323"/>
  <c r="N323"/>
  <c r="M323"/>
  <c r="L323"/>
  <c r="K323"/>
  <c r="I323"/>
  <c r="H323"/>
  <c r="M322"/>
  <c r="J322"/>
  <c r="J323" s="1"/>
  <c r="G322"/>
  <c r="G323" s="1"/>
  <c r="M321"/>
  <c r="J321"/>
  <c r="G321"/>
  <c r="P320"/>
  <c r="O320"/>
  <c r="N320"/>
  <c r="M320"/>
  <c r="L320"/>
  <c r="K320"/>
  <c r="I320"/>
  <c r="H320"/>
  <c r="M319"/>
  <c r="J319"/>
  <c r="J320" s="1"/>
  <c r="G319"/>
  <c r="G320" s="1"/>
  <c r="P317"/>
  <c r="O317"/>
  <c r="N317"/>
  <c r="L317"/>
  <c r="K317"/>
  <c r="J317"/>
  <c r="I317"/>
  <c r="H317"/>
  <c r="G317"/>
  <c r="M316"/>
  <c r="M317" s="1"/>
  <c r="J316"/>
  <c r="G316"/>
  <c r="P314"/>
  <c r="O314"/>
  <c r="N314"/>
  <c r="L314"/>
  <c r="K314"/>
  <c r="I314"/>
  <c r="H314"/>
  <c r="G314"/>
  <c r="M313"/>
  <c r="J313"/>
  <c r="J314" s="1"/>
  <c r="G313"/>
  <c r="M312"/>
  <c r="M314" s="1"/>
  <c r="J312"/>
  <c r="G312"/>
  <c r="P311"/>
  <c r="O311"/>
  <c r="N311"/>
  <c r="L311"/>
  <c r="K311"/>
  <c r="I311"/>
  <c r="H311"/>
  <c r="G311"/>
  <c r="M310"/>
  <c r="J310"/>
  <c r="J311" s="1"/>
  <c r="G310"/>
  <c r="M309"/>
  <c r="M311" s="1"/>
  <c r="J309"/>
  <c r="G309"/>
  <c r="P308"/>
  <c r="O308"/>
  <c r="N308"/>
  <c r="L308"/>
  <c r="K308"/>
  <c r="I308"/>
  <c r="H308"/>
  <c r="G308"/>
  <c r="M307"/>
  <c r="J307"/>
  <c r="J308" s="1"/>
  <c r="G307"/>
  <c r="M306"/>
  <c r="M308" s="1"/>
  <c r="J306"/>
  <c r="G306"/>
  <c r="P305"/>
  <c r="O305"/>
  <c r="N305"/>
  <c r="L305"/>
  <c r="K305"/>
  <c r="I305"/>
  <c r="H305"/>
  <c r="G305"/>
  <c r="M304"/>
  <c r="J304"/>
  <c r="J305" s="1"/>
  <c r="G304"/>
  <c r="M303"/>
  <c r="M305" s="1"/>
  <c r="J303"/>
  <c r="G303"/>
  <c r="P302"/>
  <c r="O302"/>
  <c r="N302"/>
  <c r="L302"/>
  <c r="K302"/>
  <c r="I302"/>
  <c r="H302"/>
  <c r="G302"/>
  <c r="M301"/>
  <c r="J301"/>
  <c r="J302" s="1"/>
  <c r="G301"/>
  <c r="M300"/>
  <c r="M302" s="1"/>
  <c r="J300"/>
  <c r="G300"/>
  <c r="P299"/>
  <c r="O299"/>
  <c r="N299"/>
  <c r="L299"/>
  <c r="K299"/>
  <c r="I299"/>
  <c r="H299"/>
  <c r="G299"/>
  <c r="M298"/>
  <c r="J298"/>
  <c r="J299" s="1"/>
  <c r="G298"/>
  <c r="M297"/>
  <c r="M299" s="1"/>
  <c r="J297"/>
  <c r="G297"/>
  <c r="P296"/>
  <c r="O296"/>
  <c r="N296"/>
  <c r="M296"/>
  <c r="L296"/>
  <c r="K296"/>
  <c r="I296"/>
  <c r="H296"/>
  <c r="M295"/>
  <c r="J295"/>
  <c r="J296" s="1"/>
  <c r="G295"/>
  <c r="G296" s="1"/>
  <c r="P293"/>
  <c r="O293"/>
  <c r="N293"/>
  <c r="M293"/>
  <c r="L293"/>
  <c r="K293"/>
  <c r="I293"/>
  <c r="H293"/>
  <c r="M292"/>
  <c r="J292"/>
  <c r="J293" s="1"/>
  <c r="G292"/>
  <c r="G293" s="1"/>
  <c r="M291"/>
  <c r="J291"/>
  <c r="G291"/>
  <c r="P290"/>
  <c r="O290"/>
  <c r="N290"/>
  <c r="M290"/>
  <c r="L290"/>
  <c r="K290"/>
  <c r="I290"/>
  <c r="H290"/>
  <c r="M289"/>
  <c r="J289"/>
  <c r="J290" s="1"/>
  <c r="G289"/>
  <c r="G290" s="1"/>
  <c r="M288"/>
  <c r="J288"/>
  <c r="G288"/>
  <c r="P287"/>
  <c r="O287"/>
  <c r="N287"/>
  <c r="M287"/>
  <c r="L287"/>
  <c r="K287"/>
  <c r="I287"/>
  <c r="H287"/>
  <c r="M286"/>
  <c r="J286"/>
  <c r="J287" s="1"/>
  <c r="G286"/>
  <c r="G287" s="1"/>
  <c r="M285"/>
  <c r="J285"/>
  <c r="G285"/>
  <c r="P284"/>
  <c r="O284"/>
  <c r="N284"/>
  <c r="M284"/>
  <c r="L284"/>
  <c r="K284"/>
  <c r="I284"/>
  <c r="H284"/>
  <c r="M283"/>
  <c r="J283"/>
  <c r="J284" s="1"/>
  <c r="G283"/>
  <c r="G284" s="1"/>
  <c r="M282"/>
  <c r="J282"/>
  <c r="G282"/>
  <c r="P281"/>
  <c r="O281"/>
  <c r="N281"/>
  <c r="M281"/>
  <c r="L281"/>
  <c r="K281"/>
  <c r="I281"/>
  <c r="H281"/>
  <c r="M280"/>
  <c r="J280"/>
  <c r="J281" s="1"/>
  <c r="G280"/>
  <c r="G281" s="1"/>
  <c r="M279"/>
  <c r="J279"/>
  <c r="G279"/>
  <c r="P278"/>
  <c r="O278"/>
  <c r="N278"/>
  <c r="M278"/>
  <c r="L278"/>
  <c r="K278"/>
  <c r="I278"/>
  <c r="H278"/>
  <c r="M277"/>
  <c r="J277"/>
  <c r="J278" s="1"/>
  <c r="G277"/>
  <c r="G278" s="1"/>
  <c r="M276"/>
  <c r="J276"/>
  <c r="G276"/>
  <c r="P275"/>
  <c r="O275"/>
  <c r="N275"/>
  <c r="M275"/>
  <c r="L275"/>
  <c r="K275"/>
  <c r="I275"/>
  <c r="H275"/>
  <c r="M274"/>
  <c r="J274"/>
  <c r="J275" s="1"/>
  <c r="G274"/>
  <c r="G275" s="1"/>
  <c r="M273"/>
  <c r="J273"/>
  <c r="G273"/>
  <c r="P272"/>
  <c r="O272"/>
  <c r="N272"/>
  <c r="M272"/>
  <c r="L272"/>
  <c r="K272"/>
  <c r="I272"/>
  <c r="H272"/>
  <c r="M271"/>
  <c r="J271"/>
  <c r="J272" s="1"/>
  <c r="G271"/>
  <c r="G272" s="1"/>
  <c r="P269"/>
  <c r="O269"/>
  <c r="N269"/>
  <c r="M269"/>
  <c r="L269"/>
  <c r="K269"/>
  <c r="I269"/>
  <c r="H269"/>
  <c r="M268"/>
  <c r="J268"/>
  <c r="J269" s="1"/>
  <c r="G268"/>
  <c r="G269" s="1"/>
  <c r="P266"/>
  <c r="O266"/>
  <c r="N266"/>
  <c r="L266"/>
  <c r="K266"/>
  <c r="J266"/>
  <c r="I266"/>
  <c r="H266"/>
  <c r="G266"/>
  <c r="M265"/>
  <c r="M266" s="1"/>
  <c r="J265"/>
  <c r="G265"/>
  <c r="P263"/>
  <c r="O263"/>
  <c r="N263"/>
  <c r="L263"/>
  <c r="K263"/>
  <c r="I263"/>
  <c r="H263"/>
  <c r="M262"/>
  <c r="M263" s="1"/>
  <c r="J262"/>
  <c r="J263" s="1"/>
  <c r="G262"/>
  <c r="G263" s="1"/>
  <c r="M261"/>
  <c r="J261"/>
  <c r="G261"/>
  <c r="P260"/>
  <c r="O260"/>
  <c r="N260"/>
  <c r="L260"/>
  <c r="K260"/>
  <c r="I260"/>
  <c r="H260"/>
  <c r="M259"/>
  <c r="M260" s="1"/>
  <c r="J259"/>
  <c r="J260" s="1"/>
  <c r="G259"/>
  <c r="G260" s="1"/>
  <c r="P257"/>
  <c r="O257"/>
  <c r="N257"/>
  <c r="M257"/>
  <c r="L257"/>
  <c r="K257"/>
  <c r="I257"/>
  <c r="H257"/>
  <c r="M256"/>
  <c r="J256"/>
  <c r="J257" s="1"/>
  <c r="G256"/>
  <c r="G257" s="1"/>
  <c r="M255"/>
  <c r="J255"/>
  <c r="G255"/>
  <c r="P254"/>
  <c r="O254"/>
  <c r="N254"/>
  <c r="M254"/>
  <c r="L254"/>
  <c r="K254"/>
  <c r="I254"/>
  <c r="H254"/>
  <c r="M253"/>
  <c r="J253"/>
  <c r="J254" s="1"/>
  <c r="G253"/>
  <c r="G254" s="1"/>
  <c r="M252"/>
  <c r="J252"/>
  <c r="G252"/>
  <c r="P251"/>
  <c r="O251"/>
  <c r="N251"/>
  <c r="M251"/>
  <c r="L251"/>
  <c r="K251"/>
  <c r="I251"/>
  <c r="H251"/>
  <c r="M250"/>
  <c r="J250"/>
  <c r="J251" s="1"/>
  <c r="G250"/>
  <c r="G251" s="1"/>
  <c r="M249"/>
  <c r="J249"/>
  <c r="G249"/>
  <c r="P248"/>
  <c r="O248"/>
  <c r="N248"/>
  <c r="M248"/>
  <c r="L248"/>
  <c r="K248"/>
  <c r="I248"/>
  <c r="H248"/>
  <c r="M247"/>
  <c r="J247"/>
  <c r="J248" s="1"/>
  <c r="G247"/>
  <c r="G248" s="1"/>
  <c r="M246"/>
  <c r="J246"/>
  <c r="G246"/>
  <c r="P245"/>
  <c r="O245"/>
  <c r="N245"/>
  <c r="M245"/>
  <c r="L245"/>
  <c r="K245"/>
  <c r="I245"/>
  <c r="H245"/>
  <c r="M244"/>
  <c r="J244"/>
  <c r="J245" s="1"/>
  <c r="G244"/>
  <c r="G245" s="1"/>
  <c r="M243"/>
  <c r="J243"/>
  <c r="G243"/>
  <c r="P242"/>
  <c r="O242"/>
  <c r="N242"/>
  <c r="M242"/>
  <c r="L242"/>
  <c r="K242"/>
  <c r="I242"/>
  <c r="H242"/>
  <c r="M241"/>
  <c r="J241"/>
  <c r="J242" s="1"/>
  <c r="G241"/>
  <c r="G242" s="1"/>
  <c r="M240"/>
  <c r="J240"/>
  <c r="G240"/>
  <c r="P239"/>
  <c r="O239"/>
  <c r="N239"/>
  <c r="M239"/>
  <c r="L239"/>
  <c r="K239"/>
  <c r="I239"/>
  <c r="H239"/>
  <c r="M238"/>
  <c r="J238"/>
  <c r="J239" s="1"/>
  <c r="G238"/>
  <c r="G239" s="1"/>
  <c r="M237"/>
  <c r="J237"/>
  <c r="G237"/>
  <c r="P236"/>
  <c r="O236"/>
  <c r="N236"/>
  <c r="M236"/>
  <c r="L236"/>
  <c r="K236"/>
  <c r="I236"/>
  <c r="H236"/>
  <c r="M235"/>
  <c r="J235"/>
  <c r="J236" s="1"/>
  <c r="G235"/>
  <c r="G236" s="1"/>
  <c r="M234"/>
  <c r="J234"/>
  <c r="G234"/>
  <c r="P233"/>
  <c r="O233"/>
  <c r="N233"/>
  <c r="M233"/>
  <c r="L233"/>
  <c r="K233"/>
  <c r="I233"/>
  <c r="H233"/>
  <c r="M232"/>
  <c r="J232"/>
  <c r="J233" s="1"/>
  <c r="G232"/>
  <c r="G233" s="1"/>
  <c r="M231"/>
  <c r="J231"/>
  <c r="G231"/>
  <c r="P230"/>
  <c r="O230"/>
  <c r="N230"/>
  <c r="M230"/>
  <c r="L230"/>
  <c r="K230"/>
  <c r="I230"/>
  <c r="H230"/>
  <c r="M229"/>
  <c r="J229"/>
  <c r="J230" s="1"/>
  <c r="G229"/>
  <c r="G230" s="1"/>
  <c r="P227"/>
  <c r="O227"/>
  <c r="N227"/>
  <c r="L227"/>
  <c r="K227"/>
  <c r="I227"/>
  <c r="H227"/>
  <c r="M226"/>
  <c r="M227" s="1"/>
  <c r="J226"/>
  <c r="J227" s="1"/>
  <c r="G226"/>
  <c r="G227" s="1"/>
  <c r="M225"/>
  <c r="J225"/>
  <c r="G225"/>
  <c r="P224"/>
  <c r="O224"/>
  <c r="N224"/>
  <c r="L224"/>
  <c r="K224"/>
  <c r="I224"/>
  <c r="H224"/>
  <c r="M223"/>
  <c r="M224" s="1"/>
  <c r="J223"/>
  <c r="J224" s="1"/>
  <c r="G223"/>
  <c r="G224" s="1"/>
  <c r="M222"/>
  <c r="J222"/>
  <c r="G222"/>
  <c r="P221"/>
  <c r="O221"/>
  <c r="N221"/>
  <c r="M221"/>
  <c r="L221"/>
  <c r="K221"/>
  <c r="I221"/>
  <c r="H221"/>
  <c r="M220"/>
  <c r="J220"/>
  <c r="J221" s="1"/>
  <c r="G220"/>
  <c r="G221" s="1"/>
  <c r="M219"/>
  <c r="J219"/>
  <c r="G219"/>
  <c r="P218"/>
  <c r="O218"/>
  <c r="N218"/>
  <c r="M218"/>
  <c r="L218"/>
  <c r="K218"/>
  <c r="I218"/>
  <c r="H218"/>
  <c r="M217"/>
  <c r="J217"/>
  <c r="J218" s="1"/>
  <c r="G217"/>
  <c r="G218" s="1"/>
  <c r="M216"/>
  <c r="J216"/>
  <c r="G216"/>
  <c r="P215"/>
  <c r="O215"/>
  <c r="N215"/>
  <c r="M215"/>
  <c r="L215"/>
  <c r="K215"/>
  <c r="I215"/>
  <c r="H215"/>
  <c r="M214"/>
  <c r="J214"/>
  <c r="J215" s="1"/>
  <c r="G214"/>
  <c r="G215" s="1"/>
  <c r="M213"/>
  <c r="J213"/>
  <c r="G213"/>
  <c r="P212"/>
  <c r="O212"/>
  <c r="N212"/>
  <c r="M212"/>
  <c r="L212"/>
  <c r="K212"/>
  <c r="I212"/>
  <c r="H212"/>
  <c r="M211"/>
  <c r="J211"/>
  <c r="J212" s="1"/>
  <c r="G211"/>
  <c r="G212" s="1"/>
  <c r="M210"/>
  <c r="J210"/>
  <c r="G210"/>
  <c r="P209"/>
  <c r="O209"/>
  <c r="N209"/>
  <c r="M209"/>
  <c r="L209"/>
  <c r="K209"/>
  <c r="I209"/>
  <c r="H209"/>
  <c r="M208"/>
  <c r="J208"/>
  <c r="J209" s="1"/>
  <c r="G208"/>
  <c r="G209" s="1"/>
  <c r="M207"/>
  <c r="J207"/>
  <c r="G207"/>
  <c r="P206"/>
  <c r="O206"/>
  <c r="N206"/>
  <c r="M206"/>
  <c r="L206"/>
  <c r="K206"/>
  <c r="I206"/>
  <c r="H206"/>
  <c r="M205"/>
  <c r="J205"/>
  <c r="J206" s="1"/>
  <c r="G205"/>
  <c r="G206" s="1"/>
  <c r="M204"/>
  <c r="J204"/>
  <c r="G204"/>
  <c r="P203"/>
  <c r="O203"/>
  <c r="N203"/>
  <c r="M203"/>
  <c r="L203"/>
  <c r="K203"/>
  <c r="I203"/>
  <c r="H203"/>
  <c r="M202"/>
  <c r="J202"/>
  <c r="J203" s="1"/>
  <c r="G202"/>
  <c r="G203" s="1"/>
  <c r="M201"/>
  <c r="J201"/>
  <c r="G201"/>
  <c r="P200"/>
  <c r="O200"/>
  <c r="N200"/>
  <c r="M200"/>
  <c r="L200"/>
  <c r="K200"/>
  <c r="I200"/>
  <c r="H200"/>
  <c r="M199"/>
  <c r="J199"/>
  <c r="J200" s="1"/>
  <c r="G199"/>
  <c r="G200" s="1"/>
  <c r="M198"/>
  <c r="J198"/>
  <c r="G198"/>
  <c r="P197"/>
  <c r="O197"/>
  <c r="N197"/>
  <c r="M197"/>
  <c r="L197"/>
  <c r="K197"/>
  <c r="I197"/>
  <c r="H197"/>
  <c r="M196"/>
  <c r="J196"/>
  <c r="J197" s="1"/>
  <c r="G196"/>
  <c r="G197" s="1"/>
  <c r="M195"/>
  <c r="J195"/>
  <c r="G195"/>
  <c r="P194"/>
  <c r="O194"/>
  <c r="N194"/>
  <c r="M194"/>
  <c r="L194"/>
  <c r="K194"/>
  <c r="I194"/>
  <c r="H194"/>
  <c r="M193"/>
  <c r="J193"/>
  <c r="J194" s="1"/>
  <c r="G193"/>
  <c r="G194" s="1"/>
  <c r="P191"/>
  <c r="O191"/>
  <c r="N191"/>
  <c r="L191"/>
  <c r="K191"/>
  <c r="J191"/>
  <c r="I191"/>
  <c r="H191"/>
  <c r="G191"/>
  <c r="M190"/>
  <c r="M191" s="1"/>
  <c r="J190"/>
  <c r="G190"/>
  <c r="P188"/>
  <c r="O188"/>
  <c r="N188"/>
  <c r="L188"/>
  <c r="K188"/>
  <c r="J188"/>
  <c r="I188"/>
  <c r="H188"/>
  <c r="G188"/>
  <c r="M187"/>
  <c r="M188" s="1"/>
  <c r="J187"/>
  <c r="G187"/>
  <c r="P185"/>
  <c r="O185"/>
  <c r="N185"/>
  <c r="M185"/>
  <c r="L185"/>
  <c r="K185"/>
  <c r="I185"/>
  <c r="H185"/>
  <c r="M184"/>
  <c r="J184"/>
  <c r="J185" s="1"/>
  <c r="G184"/>
  <c r="G185" s="1"/>
  <c r="M183"/>
  <c r="J183"/>
  <c r="G183"/>
  <c r="P182"/>
  <c r="O182"/>
  <c r="N182"/>
  <c r="M182"/>
  <c r="L182"/>
  <c r="K182"/>
  <c r="I182"/>
  <c r="H182"/>
  <c r="M181"/>
  <c r="J181"/>
  <c r="J182" s="1"/>
  <c r="G181"/>
  <c r="G182" s="1"/>
  <c r="M180"/>
  <c r="J180"/>
  <c r="G180"/>
  <c r="P179"/>
  <c r="O179"/>
  <c r="N179"/>
  <c r="M179"/>
  <c r="L179"/>
  <c r="K179"/>
  <c r="I179"/>
  <c r="H179"/>
  <c r="M178"/>
  <c r="J178"/>
  <c r="J179" s="1"/>
  <c r="G178"/>
  <c r="G179" s="1"/>
  <c r="M177"/>
  <c r="J177"/>
  <c r="G177"/>
  <c r="P176"/>
  <c r="O176"/>
  <c r="N176"/>
  <c r="M176"/>
  <c r="L176"/>
  <c r="K176"/>
  <c r="I176"/>
  <c r="H176"/>
  <c r="M175"/>
  <c r="J175"/>
  <c r="J176" s="1"/>
  <c r="G175"/>
  <c r="G176" s="1"/>
  <c r="M174"/>
  <c r="J174"/>
  <c r="G174"/>
  <c r="P173"/>
  <c r="O173"/>
  <c r="N173"/>
  <c r="M173"/>
  <c r="L173"/>
  <c r="K173"/>
  <c r="I173"/>
  <c r="H173"/>
  <c r="M172"/>
  <c r="J172"/>
  <c r="J173" s="1"/>
  <c r="G172"/>
  <c r="G173" s="1"/>
  <c r="M171"/>
  <c r="J171"/>
  <c r="G171"/>
  <c r="P170"/>
  <c r="O170"/>
  <c r="N170"/>
  <c r="M170"/>
  <c r="L170"/>
  <c r="K170"/>
  <c r="I170"/>
  <c r="H170"/>
  <c r="M169"/>
  <c r="J169"/>
  <c r="J170" s="1"/>
  <c r="G169"/>
  <c r="G170" s="1"/>
  <c r="M168"/>
  <c r="J168"/>
  <c r="G168"/>
  <c r="P167"/>
  <c r="O167"/>
  <c r="N167"/>
  <c r="M167"/>
  <c r="L167"/>
  <c r="K167"/>
  <c r="I167"/>
  <c r="H167"/>
  <c r="M166"/>
  <c r="J166"/>
  <c r="J167" s="1"/>
  <c r="G166"/>
  <c r="G167" s="1"/>
  <c r="M165"/>
  <c r="J165"/>
  <c r="G165"/>
  <c r="P164"/>
  <c r="O164"/>
  <c r="N164"/>
  <c r="M164"/>
  <c r="L164"/>
  <c r="K164"/>
  <c r="I164"/>
  <c r="H164"/>
  <c r="M163"/>
  <c r="J163"/>
  <c r="J164" s="1"/>
  <c r="G163"/>
  <c r="G164" s="1"/>
  <c r="M162"/>
  <c r="J162"/>
  <c r="G162"/>
  <c r="P161"/>
  <c r="O161"/>
  <c r="N161"/>
  <c r="M161"/>
  <c r="L161"/>
  <c r="K161"/>
  <c r="I161"/>
  <c r="H161"/>
  <c r="M160"/>
  <c r="J160"/>
  <c r="J161" s="1"/>
  <c r="G160"/>
  <c r="G161" s="1"/>
  <c r="M159"/>
  <c r="J159"/>
  <c r="G159"/>
  <c r="P158"/>
  <c r="O158"/>
  <c r="N158"/>
  <c r="M158"/>
  <c r="L158"/>
  <c r="K158"/>
  <c r="I158"/>
  <c r="H158"/>
  <c r="M157"/>
  <c r="J157"/>
  <c r="J158" s="1"/>
  <c r="G157"/>
  <c r="G158" s="1"/>
  <c r="M156"/>
  <c r="J156"/>
  <c r="G156"/>
  <c r="P155"/>
  <c r="O155"/>
  <c r="N155"/>
  <c r="M155"/>
  <c r="L155"/>
  <c r="K155"/>
  <c r="I155"/>
  <c r="H155"/>
  <c r="M154"/>
  <c r="J154"/>
  <c r="J155" s="1"/>
  <c r="G154"/>
  <c r="G155" s="1"/>
  <c r="M153"/>
  <c r="J153"/>
  <c r="G153"/>
  <c r="P152"/>
  <c r="O152"/>
  <c r="N152"/>
  <c r="M152"/>
  <c r="L152"/>
  <c r="K152"/>
  <c r="I152"/>
  <c r="H152"/>
  <c r="M151"/>
  <c r="J151"/>
  <c r="J152" s="1"/>
  <c r="G151"/>
  <c r="G152" s="1"/>
  <c r="M150"/>
  <c r="J150"/>
  <c r="G150"/>
  <c r="P149"/>
  <c r="O149"/>
  <c r="N149"/>
  <c r="M149"/>
  <c r="L149"/>
  <c r="K149"/>
  <c r="I149"/>
  <c r="H149"/>
  <c r="M148"/>
  <c r="J148"/>
  <c r="J149" s="1"/>
  <c r="G148"/>
  <c r="G149" s="1"/>
  <c r="M147"/>
  <c r="J147"/>
  <c r="G147"/>
  <c r="P146"/>
  <c r="O146"/>
  <c r="N146"/>
  <c r="M146"/>
  <c r="L146"/>
  <c r="K146"/>
  <c r="I146"/>
  <c r="H146"/>
  <c r="M145"/>
  <c r="J145"/>
  <c r="J146" s="1"/>
  <c r="G145"/>
  <c r="G146" s="1"/>
  <c r="M144"/>
  <c r="J144"/>
  <c r="G144"/>
  <c r="P143"/>
  <c r="O143"/>
  <c r="N143"/>
  <c r="M143"/>
  <c r="L143"/>
  <c r="K143"/>
  <c r="I143"/>
  <c r="H143"/>
  <c r="M142"/>
  <c r="J142"/>
  <c r="J143" s="1"/>
  <c r="G142"/>
  <c r="G143" s="1"/>
  <c r="M141"/>
  <c r="J141"/>
  <c r="G141"/>
  <c r="P140"/>
  <c r="O140"/>
  <c r="N140"/>
  <c r="M140"/>
  <c r="L140"/>
  <c r="K140"/>
  <c r="I140"/>
  <c r="H140"/>
  <c r="M139"/>
  <c r="J139"/>
  <c r="J140" s="1"/>
  <c r="G139"/>
  <c r="G140" s="1"/>
  <c r="M138"/>
  <c r="J138"/>
  <c r="G138"/>
  <c r="P137"/>
  <c r="O137"/>
  <c r="N137"/>
  <c r="M137"/>
  <c r="L137"/>
  <c r="K137"/>
  <c r="I137"/>
  <c r="H137"/>
  <c r="M136"/>
  <c r="J136"/>
  <c r="J137" s="1"/>
  <c r="G136"/>
  <c r="G137" s="1"/>
  <c r="M135"/>
  <c r="J135"/>
  <c r="G135"/>
  <c r="P134"/>
  <c r="O134"/>
  <c r="N134"/>
  <c r="M134"/>
  <c r="L134"/>
  <c r="K134"/>
  <c r="I134"/>
  <c r="H134"/>
  <c r="M133"/>
  <c r="J133"/>
  <c r="J134" s="1"/>
  <c r="G133"/>
  <c r="G134" s="1"/>
  <c r="M132"/>
  <c r="J132"/>
  <c r="G132"/>
  <c r="P131"/>
  <c r="O131"/>
  <c r="N131"/>
  <c r="M131"/>
  <c r="L131"/>
  <c r="K131"/>
  <c r="I131"/>
  <c r="H131"/>
  <c r="M130"/>
  <c r="J130"/>
  <c r="J131" s="1"/>
  <c r="G130"/>
  <c r="G131" s="1"/>
  <c r="M129"/>
  <c r="J129"/>
  <c r="G129"/>
  <c r="P128"/>
  <c r="O128"/>
  <c r="N128"/>
  <c r="M128"/>
  <c r="L128"/>
  <c r="K128"/>
  <c r="I128"/>
  <c r="H128"/>
  <c r="M127"/>
  <c r="J127"/>
  <c r="J128" s="1"/>
  <c r="G127"/>
  <c r="G128" s="1"/>
  <c r="M126"/>
  <c r="J126"/>
  <c r="G126"/>
  <c r="P125"/>
  <c r="O125"/>
  <c r="N125"/>
  <c r="M125"/>
  <c r="L125"/>
  <c r="K125"/>
  <c r="I125"/>
  <c r="H125"/>
  <c r="M124"/>
  <c r="J124"/>
  <c r="J125" s="1"/>
  <c r="G124"/>
  <c r="G125" s="1"/>
  <c r="M123"/>
  <c r="J123"/>
  <c r="G123"/>
  <c r="P122"/>
  <c r="O122"/>
  <c r="N122"/>
  <c r="M122"/>
  <c r="L122"/>
  <c r="K122"/>
  <c r="I122"/>
  <c r="H122"/>
  <c r="M121"/>
  <c r="J121"/>
  <c r="J122" s="1"/>
  <c r="G121"/>
  <c r="G122" s="1"/>
  <c r="M120"/>
  <c r="J120"/>
  <c r="G120"/>
  <c r="P119"/>
  <c r="O119"/>
  <c r="N119"/>
  <c r="M119"/>
  <c r="L119"/>
  <c r="K119"/>
  <c r="I119"/>
  <c r="H119"/>
  <c r="M118"/>
  <c r="J118"/>
  <c r="J119" s="1"/>
  <c r="G118"/>
  <c r="G119" s="1"/>
  <c r="M117"/>
  <c r="J117"/>
  <c r="G117"/>
  <c r="P116"/>
  <c r="O116"/>
  <c r="N116"/>
  <c r="M116"/>
  <c r="L116"/>
  <c r="K116"/>
  <c r="I116"/>
  <c r="H116"/>
  <c r="M115"/>
  <c r="J115"/>
  <c r="J116" s="1"/>
  <c r="G115"/>
  <c r="G116" s="1"/>
  <c r="M114"/>
  <c r="J114"/>
  <c r="G114"/>
  <c r="P113"/>
  <c r="O113"/>
  <c r="N113"/>
  <c r="M113"/>
  <c r="L113"/>
  <c r="K113"/>
  <c r="I113"/>
  <c r="H113"/>
  <c r="G113"/>
  <c r="M112"/>
  <c r="J112"/>
  <c r="J113" s="1"/>
  <c r="P110"/>
  <c r="O110"/>
  <c r="N110"/>
  <c r="M110"/>
  <c r="L110"/>
  <c r="K110"/>
  <c r="I110"/>
  <c r="H110"/>
  <c r="G110"/>
  <c r="M109"/>
  <c r="J109"/>
  <c r="J110" s="1"/>
  <c r="P107"/>
  <c r="O107"/>
  <c r="N107"/>
  <c r="L107"/>
  <c r="K107"/>
  <c r="I107"/>
  <c r="H107"/>
  <c r="G107"/>
  <c r="M106"/>
  <c r="J106"/>
  <c r="J107" s="1"/>
  <c r="M105"/>
  <c r="M107" s="1"/>
  <c r="J105"/>
  <c r="P104"/>
  <c r="O104"/>
  <c r="N104"/>
  <c r="L104"/>
  <c r="K104"/>
  <c r="I104"/>
  <c r="H104"/>
  <c r="G104"/>
  <c r="M103"/>
  <c r="M104" s="1"/>
  <c r="J103"/>
  <c r="G103"/>
  <c r="M102"/>
  <c r="J102"/>
  <c r="J104" s="1"/>
  <c r="G102"/>
  <c r="P101"/>
  <c r="O101"/>
  <c r="N101"/>
  <c r="L101"/>
  <c r="K101"/>
  <c r="I101"/>
  <c r="H101"/>
  <c r="G101"/>
  <c r="M100"/>
  <c r="M101" s="1"/>
  <c r="J100"/>
  <c r="G100"/>
  <c r="M99"/>
  <c r="J99"/>
  <c r="J101" s="1"/>
  <c r="G99"/>
  <c r="P98"/>
  <c r="O98"/>
  <c r="N98"/>
  <c r="L98"/>
  <c r="K98"/>
  <c r="J98"/>
  <c r="I98"/>
  <c r="H98"/>
  <c r="G98"/>
  <c r="M97"/>
  <c r="M98" s="1"/>
  <c r="J97"/>
  <c r="M96"/>
  <c r="J96"/>
  <c r="P95"/>
  <c r="O95"/>
  <c r="N95"/>
  <c r="L95"/>
  <c r="K95"/>
  <c r="I95"/>
  <c r="H95"/>
  <c r="G95"/>
  <c r="M94"/>
  <c r="J94"/>
  <c r="J95" s="1"/>
  <c r="M93"/>
  <c r="M95" s="1"/>
  <c r="J93"/>
  <c r="P92"/>
  <c r="O92"/>
  <c r="N92"/>
  <c r="M92"/>
  <c r="L92"/>
  <c r="K92"/>
  <c r="I92"/>
  <c r="H92"/>
  <c r="J91"/>
  <c r="J92" s="1"/>
  <c r="G91"/>
  <c r="J90"/>
  <c r="G90"/>
  <c r="G92" s="1"/>
  <c r="P89"/>
  <c r="O89"/>
  <c r="N89"/>
  <c r="M89"/>
  <c r="L89"/>
  <c r="K89"/>
  <c r="I89"/>
  <c r="H89"/>
  <c r="M88"/>
  <c r="J88"/>
  <c r="J89" s="1"/>
  <c r="G88"/>
  <c r="G89" s="1"/>
  <c r="M87"/>
  <c r="J87"/>
  <c r="G87"/>
  <c r="P86"/>
  <c r="O86"/>
  <c r="N86"/>
  <c r="M86"/>
  <c r="L86"/>
  <c r="K86"/>
  <c r="I86"/>
  <c r="H86"/>
  <c r="M85"/>
  <c r="J85"/>
  <c r="J86" s="1"/>
  <c r="G85"/>
  <c r="G86" s="1"/>
  <c r="M84"/>
  <c r="J84"/>
  <c r="G84"/>
  <c r="P83"/>
  <c r="O83"/>
  <c r="N83"/>
  <c r="L83"/>
  <c r="K83"/>
  <c r="I83"/>
  <c r="H83"/>
  <c r="L82"/>
  <c r="M82" s="1"/>
  <c r="M83" s="1"/>
  <c r="J82"/>
  <c r="J83" s="1"/>
  <c r="H82"/>
  <c r="G82"/>
  <c r="G83" s="1"/>
  <c r="M81"/>
  <c r="J81"/>
  <c r="H81"/>
  <c r="G81"/>
  <c r="P80"/>
  <c r="O80"/>
  <c r="N80"/>
  <c r="L80"/>
  <c r="K80"/>
  <c r="I80"/>
  <c r="H80"/>
  <c r="G80"/>
  <c r="M79"/>
  <c r="M80" s="1"/>
  <c r="J79"/>
  <c r="J80" s="1"/>
  <c r="G79"/>
  <c r="M78"/>
  <c r="J78"/>
  <c r="G78"/>
  <c r="P77"/>
  <c r="O77"/>
  <c r="N77"/>
  <c r="L77"/>
  <c r="K77"/>
  <c r="I77"/>
  <c r="H77"/>
  <c r="G77"/>
  <c r="M76"/>
  <c r="J76"/>
  <c r="J77" s="1"/>
  <c r="G76"/>
  <c r="M75"/>
  <c r="M77" s="1"/>
  <c r="J75"/>
  <c r="G75"/>
  <c r="P74"/>
  <c r="O74"/>
  <c r="N74"/>
  <c r="L74"/>
  <c r="K74"/>
  <c r="I74"/>
  <c r="H74"/>
  <c r="G74"/>
  <c r="M73"/>
  <c r="J73"/>
  <c r="J74" s="1"/>
  <c r="G73"/>
  <c r="M72"/>
  <c r="M74" s="1"/>
  <c r="J72"/>
  <c r="G72"/>
  <c r="P71"/>
  <c r="O71"/>
  <c r="N71"/>
  <c r="L71"/>
  <c r="K71"/>
  <c r="I71"/>
  <c r="H71"/>
  <c r="G71"/>
  <c r="M70"/>
  <c r="J70"/>
  <c r="J71" s="1"/>
  <c r="G70"/>
  <c r="M69"/>
  <c r="M71" s="1"/>
  <c r="J69"/>
  <c r="G69"/>
  <c r="P68"/>
  <c r="O68"/>
  <c r="N68"/>
  <c r="L68"/>
  <c r="K68"/>
  <c r="I68"/>
  <c r="H68"/>
  <c r="G68"/>
  <c r="M67"/>
  <c r="J67"/>
  <c r="J68" s="1"/>
  <c r="G67"/>
  <c r="M66"/>
  <c r="M68" s="1"/>
  <c r="J66"/>
  <c r="G66"/>
  <c r="P65"/>
  <c r="O65"/>
  <c r="N65"/>
  <c r="L65"/>
  <c r="K65"/>
  <c r="I65"/>
  <c r="H65"/>
  <c r="G65"/>
  <c r="M64"/>
  <c r="J64"/>
  <c r="J65" s="1"/>
  <c r="G64"/>
  <c r="M63"/>
  <c r="M65" s="1"/>
  <c r="J63"/>
  <c r="G63"/>
  <c r="P62"/>
  <c r="O62"/>
  <c r="N62"/>
  <c r="L62"/>
  <c r="K62"/>
  <c r="I62"/>
  <c r="H62"/>
  <c r="G62"/>
  <c r="M61"/>
  <c r="J61"/>
  <c r="J62" s="1"/>
  <c r="G61"/>
  <c r="M60"/>
  <c r="M62" s="1"/>
  <c r="J60"/>
  <c r="G60"/>
  <c r="P59"/>
  <c r="O59"/>
  <c r="N59"/>
  <c r="L59"/>
  <c r="K59"/>
  <c r="I59"/>
  <c r="H59"/>
  <c r="M58"/>
  <c r="J58"/>
  <c r="J59" s="1"/>
  <c r="G58"/>
  <c r="G59" s="1"/>
  <c r="M57"/>
  <c r="M59" s="1"/>
  <c r="J57"/>
  <c r="G57"/>
  <c r="P56"/>
  <c r="O56"/>
  <c r="N56"/>
  <c r="L56"/>
  <c r="K56"/>
  <c r="I56"/>
  <c r="H56"/>
  <c r="M55"/>
  <c r="J55"/>
  <c r="J56" s="1"/>
  <c r="G55"/>
  <c r="G56" s="1"/>
  <c r="M54"/>
  <c r="M56" s="1"/>
  <c r="J54"/>
  <c r="G54"/>
  <c r="P53"/>
  <c r="O53"/>
  <c r="N53"/>
  <c r="L53"/>
  <c r="K53"/>
  <c r="I53"/>
  <c r="H53"/>
  <c r="M52"/>
  <c r="J52"/>
  <c r="J53" s="1"/>
  <c r="G52"/>
  <c r="G53" s="1"/>
  <c r="M51"/>
  <c r="M53" s="1"/>
  <c r="J51"/>
  <c r="G51"/>
  <c r="P50"/>
  <c r="O50"/>
  <c r="N50"/>
  <c r="L50"/>
  <c r="K50"/>
  <c r="I50"/>
  <c r="H50"/>
  <c r="M49"/>
  <c r="J49"/>
  <c r="J50" s="1"/>
  <c r="G49"/>
  <c r="G50" s="1"/>
  <c r="M48"/>
  <c r="M50" s="1"/>
  <c r="J48"/>
  <c r="G48"/>
  <c r="P47"/>
  <c r="O47"/>
  <c r="N47"/>
  <c r="L47"/>
  <c r="K47"/>
  <c r="I47"/>
  <c r="H47"/>
  <c r="M46"/>
  <c r="J46"/>
  <c r="J47" s="1"/>
  <c r="G46"/>
  <c r="G47" s="1"/>
  <c r="M45"/>
  <c r="M47" s="1"/>
  <c r="J45"/>
  <c r="G45"/>
  <c r="P44"/>
  <c r="O44"/>
  <c r="N44"/>
  <c r="L44"/>
  <c r="K44"/>
  <c r="I44"/>
  <c r="H44"/>
  <c r="M43"/>
  <c r="J43"/>
  <c r="J44" s="1"/>
  <c r="G43"/>
  <c r="G44" s="1"/>
  <c r="M42"/>
  <c r="M44" s="1"/>
  <c r="J42"/>
  <c r="G42"/>
  <c r="P41"/>
  <c r="O41"/>
  <c r="N41"/>
  <c r="L41"/>
  <c r="K41"/>
  <c r="I41"/>
  <c r="H41"/>
  <c r="M40"/>
  <c r="J40"/>
  <c r="J41" s="1"/>
  <c r="G40"/>
  <c r="G41" s="1"/>
  <c r="M39"/>
  <c r="M41" s="1"/>
  <c r="J39"/>
  <c r="G39"/>
  <c r="P38"/>
  <c r="O38"/>
  <c r="N38"/>
  <c r="L38"/>
  <c r="K38"/>
  <c r="I38"/>
  <c r="H38"/>
  <c r="G38"/>
  <c r="M37"/>
  <c r="J37"/>
  <c r="J38" s="1"/>
  <c r="M36"/>
  <c r="M38" s="1"/>
  <c r="J36"/>
  <c r="P35"/>
  <c r="O35"/>
  <c r="N35"/>
  <c r="L35"/>
  <c r="K35"/>
  <c r="I35"/>
  <c r="H35"/>
  <c r="M34"/>
  <c r="M35" s="1"/>
  <c r="J34"/>
  <c r="G34"/>
  <c r="M33"/>
  <c r="J33"/>
  <c r="J35" s="1"/>
  <c r="G33"/>
  <c r="G35" s="1"/>
  <c r="P32"/>
  <c r="O32"/>
  <c r="N32"/>
  <c r="L32"/>
  <c r="K32"/>
  <c r="J32"/>
  <c r="I32"/>
  <c r="H32"/>
  <c r="G32"/>
  <c r="M31"/>
  <c r="M32" s="1"/>
  <c r="J31"/>
  <c r="G31"/>
  <c r="P29"/>
  <c r="O29"/>
  <c r="N29"/>
  <c r="L29"/>
  <c r="K29"/>
  <c r="I29"/>
  <c r="H29"/>
  <c r="G29"/>
  <c r="M28"/>
  <c r="M29" s="1"/>
  <c r="J28"/>
  <c r="M27"/>
  <c r="J27"/>
  <c r="J29" s="1"/>
  <c r="P26"/>
  <c r="O26"/>
  <c r="N26"/>
  <c r="M26"/>
  <c r="L26"/>
  <c r="K26"/>
  <c r="I26"/>
  <c r="H26"/>
  <c r="G26"/>
  <c r="M25"/>
  <c r="J25"/>
  <c r="J26" s="1"/>
  <c r="M24"/>
  <c r="J24"/>
  <c r="P23"/>
  <c r="O23"/>
  <c r="N23"/>
  <c r="L23"/>
  <c r="K23"/>
  <c r="I23"/>
  <c r="H23"/>
  <c r="G23"/>
  <c r="M22"/>
  <c r="M23" s="1"/>
  <c r="J22"/>
  <c r="G22"/>
  <c r="M21"/>
  <c r="J21"/>
  <c r="J23" s="1"/>
  <c r="G21"/>
  <c r="P20"/>
  <c r="O20"/>
  <c r="N20"/>
  <c r="L20"/>
  <c r="K20"/>
  <c r="I20"/>
  <c r="H20"/>
  <c r="G20"/>
  <c r="M19"/>
  <c r="M20" s="1"/>
  <c r="J19"/>
  <c r="G19"/>
  <c r="M18"/>
  <c r="J18"/>
  <c r="J20" s="1"/>
  <c r="G18"/>
  <c r="P17"/>
  <c r="O17"/>
  <c r="N17"/>
  <c r="L17"/>
  <c r="K17"/>
  <c r="I17"/>
  <c r="H17"/>
  <c r="G17"/>
  <c r="M16"/>
  <c r="M17" s="1"/>
  <c r="J16"/>
  <c r="G16"/>
  <c r="M15"/>
  <c r="J15"/>
  <c r="J17" s="1"/>
  <c r="G15"/>
  <c r="P14"/>
  <c r="O14"/>
  <c r="N14"/>
  <c r="L14"/>
  <c r="K14"/>
  <c r="I14"/>
  <c r="H14"/>
  <c r="G14"/>
  <c r="M13"/>
  <c r="M14" s="1"/>
  <c r="J13"/>
  <c r="G13"/>
  <c r="M12"/>
  <c r="J12"/>
  <c r="J14" s="1"/>
  <c r="G12"/>
  <c r="P11"/>
  <c r="O11"/>
  <c r="N11"/>
  <c r="L11"/>
  <c r="K11"/>
  <c r="I11"/>
  <c r="H11"/>
  <c r="G11"/>
  <c r="M10"/>
  <c r="M11" s="1"/>
  <c r="J10"/>
  <c r="G10"/>
  <c r="M9"/>
  <c r="J9"/>
  <c r="J11" s="1"/>
  <c r="G9"/>
  <c r="P500" i="25"/>
  <c r="O500"/>
  <c r="N500"/>
  <c r="L500"/>
  <c r="K500"/>
  <c r="I500"/>
  <c r="H500"/>
  <c r="M499"/>
  <c r="J499"/>
  <c r="G499"/>
  <c r="U499" s="1"/>
  <c r="M498"/>
  <c r="J498"/>
  <c r="G498"/>
  <c r="U498" s="1"/>
  <c r="M495"/>
  <c r="J495"/>
  <c r="G495"/>
  <c r="U495" s="1"/>
  <c r="P491"/>
  <c r="O491"/>
  <c r="N491"/>
  <c r="L491"/>
  <c r="K491"/>
  <c r="I491"/>
  <c r="H491"/>
  <c r="M490"/>
  <c r="M491" s="1"/>
  <c r="J490"/>
  <c r="J491" s="1"/>
  <c r="G490"/>
  <c r="U490" s="1"/>
  <c r="P488"/>
  <c r="O488"/>
  <c r="N488"/>
  <c r="L488"/>
  <c r="K488"/>
  <c r="I488"/>
  <c r="H488"/>
  <c r="M487"/>
  <c r="M488" s="1"/>
  <c r="J487"/>
  <c r="J488" s="1"/>
  <c r="G487"/>
  <c r="U487" s="1"/>
  <c r="P485"/>
  <c r="O485"/>
  <c r="N485"/>
  <c r="L485"/>
  <c r="K485"/>
  <c r="I485"/>
  <c r="H485"/>
  <c r="M484"/>
  <c r="M485" s="1"/>
  <c r="J484"/>
  <c r="J485" s="1"/>
  <c r="G484"/>
  <c r="U484" s="1"/>
  <c r="P482"/>
  <c r="O482"/>
  <c r="N482"/>
  <c r="L482"/>
  <c r="K482"/>
  <c r="I482"/>
  <c r="H482"/>
  <c r="M481"/>
  <c r="M482" s="1"/>
  <c r="J481"/>
  <c r="J482" s="1"/>
  <c r="G481"/>
  <c r="U481" s="1"/>
  <c r="P479"/>
  <c r="O479"/>
  <c r="N479"/>
  <c r="L479"/>
  <c r="K479"/>
  <c r="I479"/>
  <c r="H479"/>
  <c r="M478"/>
  <c r="M479" s="1"/>
  <c r="J478"/>
  <c r="J479" s="1"/>
  <c r="G478"/>
  <c r="U478" s="1"/>
  <c r="P476"/>
  <c r="O476"/>
  <c r="N476"/>
  <c r="L476"/>
  <c r="K476"/>
  <c r="I476"/>
  <c r="H476"/>
  <c r="M475"/>
  <c r="M476" s="1"/>
  <c r="J475"/>
  <c r="J476" s="1"/>
  <c r="G475"/>
  <c r="U475" s="1"/>
  <c r="M471"/>
  <c r="J471"/>
  <c r="G471"/>
  <c r="U471" s="1"/>
  <c r="P470"/>
  <c r="O470"/>
  <c r="N470"/>
  <c r="L470"/>
  <c r="K470"/>
  <c r="I470"/>
  <c r="H470"/>
  <c r="M469"/>
  <c r="M470" s="1"/>
  <c r="J469"/>
  <c r="J470" s="1"/>
  <c r="G469"/>
  <c r="U469" s="1"/>
  <c r="P467"/>
  <c r="O467"/>
  <c r="N467"/>
  <c r="L467"/>
  <c r="K467"/>
  <c r="I467"/>
  <c r="H467"/>
  <c r="S467" s="1"/>
  <c r="M466"/>
  <c r="M467" s="1"/>
  <c r="J466"/>
  <c r="J467" s="1"/>
  <c r="G466"/>
  <c r="U466" s="1"/>
  <c r="M462"/>
  <c r="J462"/>
  <c r="G462"/>
  <c r="U462" s="1"/>
  <c r="M459"/>
  <c r="J459"/>
  <c r="G459"/>
  <c r="U459" s="1"/>
  <c r="M453"/>
  <c r="J453"/>
  <c r="G453"/>
  <c r="U453" s="1"/>
  <c r="M450"/>
  <c r="J450"/>
  <c r="G450"/>
  <c r="U450" s="1"/>
  <c r="M447"/>
  <c r="J447"/>
  <c r="G447"/>
  <c r="U447" s="1"/>
  <c r="M444"/>
  <c r="J444"/>
  <c r="G444"/>
  <c r="U444" s="1"/>
  <c r="M441"/>
  <c r="J441"/>
  <c r="G441"/>
  <c r="U441" s="1"/>
  <c r="M435"/>
  <c r="J435"/>
  <c r="G435"/>
  <c r="U435" s="1"/>
  <c r="J429"/>
  <c r="G429"/>
  <c r="U429" s="1"/>
  <c r="M426"/>
  <c r="J426"/>
  <c r="G426"/>
  <c r="U426" s="1"/>
  <c r="J423"/>
  <c r="G423"/>
  <c r="U423" s="1"/>
  <c r="J420"/>
  <c r="G420"/>
  <c r="U420" s="1"/>
  <c r="P419"/>
  <c r="O419"/>
  <c r="N419"/>
  <c r="L419"/>
  <c r="K419"/>
  <c r="I419"/>
  <c r="H419"/>
  <c r="M418"/>
  <c r="M419" s="1"/>
  <c r="J418"/>
  <c r="J419" s="1"/>
  <c r="G418"/>
  <c r="U418" s="1"/>
  <c r="P416"/>
  <c r="O416"/>
  <c r="N416"/>
  <c r="L416"/>
  <c r="K416"/>
  <c r="I416"/>
  <c r="H416"/>
  <c r="M415"/>
  <c r="M416" s="1"/>
  <c r="J415"/>
  <c r="J416" s="1"/>
  <c r="G415"/>
  <c r="U415" s="1"/>
  <c r="J411"/>
  <c r="G411"/>
  <c r="U411" s="1"/>
  <c r="M408"/>
  <c r="J408"/>
  <c r="G408"/>
  <c r="U408" s="1"/>
  <c r="M406"/>
  <c r="J406"/>
  <c r="G406"/>
  <c r="U406" s="1"/>
  <c r="M405"/>
  <c r="J405"/>
  <c r="G405"/>
  <c r="U405" s="1"/>
  <c r="P404"/>
  <c r="O404"/>
  <c r="N404"/>
  <c r="L404"/>
  <c r="K404"/>
  <c r="I404"/>
  <c r="H404"/>
  <c r="M403"/>
  <c r="M404" s="1"/>
  <c r="J403"/>
  <c r="J404" s="1"/>
  <c r="P401"/>
  <c r="O401"/>
  <c r="N401"/>
  <c r="M401"/>
  <c r="L401"/>
  <c r="K401"/>
  <c r="I401"/>
  <c r="H401"/>
  <c r="S401" s="1"/>
  <c r="J400"/>
  <c r="J401" s="1"/>
  <c r="G400"/>
  <c r="U400" s="1"/>
  <c r="P398"/>
  <c r="O398"/>
  <c r="N398"/>
  <c r="L398"/>
  <c r="K398"/>
  <c r="I398"/>
  <c r="H398"/>
  <c r="M397"/>
  <c r="M398" s="1"/>
  <c r="J397"/>
  <c r="J398" s="1"/>
  <c r="G397"/>
  <c r="U397" s="1"/>
  <c r="M394"/>
  <c r="J394"/>
  <c r="M393"/>
  <c r="J393"/>
  <c r="M391"/>
  <c r="J391"/>
  <c r="G391"/>
  <c r="U391" s="1"/>
  <c r="M390"/>
  <c r="J390"/>
  <c r="G390"/>
  <c r="U390" s="1"/>
  <c r="M388"/>
  <c r="J388"/>
  <c r="M387"/>
  <c r="J387"/>
  <c r="M385"/>
  <c r="J385"/>
  <c r="M384"/>
  <c r="J384"/>
  <c r="M382"/>
  <c r="J382"/>
  <c r="G382"/>
  <c r="U382" s="1"/>
  <c r="M381"/>
  <c r="J381"/>
  <c r="G381"/>
  <c r="U381" s="1"/>
  <c r="M379"/>
  <c r="J379"/>
  <c r="M378"/>
  <c r="J378"/>
  <c r="M376"/>
  <c r="J376"/>
  <c r="M373"/>
  <c r="J373"/>
  <c r="M372"/>
  <c r="J372"/>
  <c r="M370"/>
  <c r="J370"/>
  <c r="M369"/>
  <c r="J369"/>
  <c r="M367"/>
  <c r="J367"/>
  <c r="M366"/>
  <c r="J366"/>
  <c r="M364"/>
  <c r="J364"/>
  <c r="M363"/>
  <c r="J363"/>
  <c r="G360"/>
  <c r="U360" s="1"/>
  <c r="J360"/>
  <c r="M360"/>
  <c r="G361"/>
  <c r="U361" s="1"/>
  <c r="J361"/>
  <c r="M361"/>
  <c r="H362"/>
  <c r="S362" s="1"/>
  <c r="I362"/>
  <c r="K362"/>
  <c r="L362"/>
  <c r="N362"/>
  <c r="O362"/>
  <c r="P362"/>
  <c r="G365"/>
  <c r="H365"/>
  <c r="I365"/>
  <c r="K365"/>
  <c r="L365"/>
  <c r="N365"/>
  <c r="O365"/>
  <c r="P365"/>
  <c r="G368"/>
  <c r="H368"/>
  <c r="I368"/>
  <c r="K368"/>
  <c r="L368"/>
  <c r="N368"/>
  <c r="O368"/>
  <c r="P368"/>
  <c r="G371"/>
  <c r="H371"/>
  <c r="I371"/>
  <c r="K371"/>
  <c r="L371"/>
  <c r="N371"/>
  <c r="O371"/>
  <c r="P371"/>
  <c r="G374"/>
  <c r="H374"/>
  <c r="I374"/>
  <c r="K374"/>
  <c r="L374"/>
  <c r="N374"/>
  <c r="O374"/>
  <c r="P374"/>
  <c r="G377"/>
  <c r="I377"/>
  <c r="L377"/>
  <c r="N377"/>
  <c r="O377"/>
  <c r="P377"/>
  <c r="G380"/>
  <c r="H380"/>
  <c r="I380"/>
  <c r="K380"/>
  <c r="L380"/>
  <c r="N380"/>
  <c r="O380"/>
  <c r="P380"/>
  <c r="H383"/>
  <c r="I383"/>
  <c r="K383"/>
  <c r="L383"/>
  <c r="N383"/>
  <c r="O383"/>
  <c r="P383"/>
  <c r="G386"/>
  <c r="H386"/>
  <c r="I386"/>
  <c r="K386"/>
  <c r="L386"/>
  <c r="N386"/>
  <c r="O386"/>
  <c r="P386"/>
  <c r="G389"/>
  <c r="H389"/>
  <c r="I389"/>
  <c r="K389"/>
  <c r="L389"/>
  <c r="N389"/>
  <c r="O389"/>
  <c r="P389"/>
  <c r="H392"/>
  <c r="I392"/>
  <c r="K392"/>
  <c r="L392"/>
  <c r="N392"/>
  <c r="O392"/>
  <c r="P392"/>
  <c r="G395"/>
  <c r="H395"/>
  <c r="I395"/>
  <c r="K395"/>
  <c r="L395"/>
  <c r="N395"/>
  <c r="O395"/>
  <c r="P395"/>
  <c r="H407"/>
  <c r="S407" s="1"/>
  <c r="I407"/>
  <c r="K407"/>
  <c r="L407"/>
  <c r="N407"/>
  <c r="O407"/>
  <c r="P407"/>
  <c r="S392" l="1"/>
  <c r="S374"/>
  <c r="U374" s="1"/>
  <c r="S368"/>
  <c r="U368" s="1"/>
  <c r="S395"/>
  <c r="U395" s="1"/>
  <c r="S371"/>
  <c r="U371" s="1"/>
  <c r="S398"/>
  <c r="S416"/>
  <c r="S476"/>
  <c r="S482"/>
  <c r="S386"/>
  <c r="U386" s="1"/>
  <c r="S470"/>
  <c r="S365"/>
  <c r="U365" s="1"/>
  <c r="S488"/>
  <c r="S389"/>
  <c r="U389" s="1"/>
  <c r="S383"/>
  <c r="S404"/>
  <c r="U404" s="1"/>
  <c r="S380"/>
  <c r="U380" s="1"/>
  <c r="S419"/>
  <c r="S479"/>
  <c r="S485"/>
  <c r="S491"/>
  <c r="S500"/>
  <c r="J407"/>
  <c r="G470"/>
  <c r="G398"/>
  <c r="G476"/>
  <c r="G362"/>
  <c r="U362" s="1"/>
  <c r="G401"/>
  <c r="U401" s="1"/>
  <c r="G419"/>
  <c r="G479"/>
  <c r="G485"/>
  <c r="G491"/>
  <c r="G416"/>
  <c r="G467"/>
  <c r="U467" s="1"/>
  <c r="G482"/>
  <c r="G488"/>
  <c r="P6" i="29"/>
  <c r="I7"/>
  <c r="N6"/>
  <c r="N8" s="1"/>
  <c r="I6"/>
  <c r="L6"/>
  <c r="M6" s="1"/>
  <c r="O6"/>
  <c r="P7"/>
  <c r="H6"/>
  <c r="H8" s="1"/>
  <c r="M7"/>
  <c r="K8"/>
  <c r="K7" i="28"/>
  <c r="N7"/>
  <c r="L6"/>
  <c r="G378"/>
  <c r="H7" s="1"/>
  <c r="H380"/>
  <c r="G380" s="1"/>
  <c r="K6" s="1"/>
  <c r="M383" i="25"/>
  <c r="J500"/>
  <c r="M362"/>
  <c r="M392"/>
  <c r="G500"/>
  <c r="J362"/>
  <c r="M365"/>
  <c r="M368"/>
  <c r="J383"/>
  <c r="G407"/>
  <c r="U407" s="1"/>
  <c r="J389"/>
  <c r="M500"/>
  <c r="J365"/>
  <c r="M371"/>
  <c r="M374"/>
  <c r="M380"/>
  <c r="M386"/>
  <c r="M389"/>
  <c r="J395"/>
  <c r="M407"/>
  <c r="M395"/>
  <c r="J392"/>
  <c r="G392"/>
  <c r="J386"/>
  <c r="G383"/>
  <c r="J380"/>
  <c r="K377"/>
  <c r="M377"/>
  <c r="J377"/>
  <c r="J374"/>
  <c r="J371"/>
  <c r="J368"/>
  <c r="H377"/>
  <c r="U491" l="1"/>
  <c r="U488"/>
  <c r="U482"/>
  <c r="U392"/>
  <c r="U500"/>
  <c r="U419"/>
  <c r="U398"/>
  <c r="U479"/>
  <c r="U383"/>
  <c r="U470"/>
  <c r="U416"/>
  <c r="U485"/>
  <c r="U476"/>
  <c r="S377"/>
  <c r="U377" s="1"/>
  <c r="L8" i="29"/>
  <c r="P8"/>
  <c r="J6"/>
  <c r="G6"/>
  <c r="I8"/>
  <c r="O8"/>
  <c r="J7"/>
  <c r="J8" s="1"/>
  <c r="G7"/>
  <c r="G8" s="1"/>
  <c r="M6" i="28"/>
  <c r="M8" i="29"/>
  <c r="K8" i="28"/>
  <c r="I7"/>
  <c r="O7"/>
  <c r="L7"/>
  <c r="L8" s="1"/>
  <c r="O6"/>
  <c r="I6"/>
  <c r="N6"/>
  <c r="N8" s="1"/>
  <c r="P6"/>
  <c r="P7"/>
  <c r="H6"/>
  <c r="H8" s="1"/>
  <c r="O326" i="25"/>
  <c r="P8" i="28" l="1"/>
  <c r="G7"/>
  <c r="M7"/>
  <c r="M8" s="1"/>
  <c r="I8"/>
  <c r="O8"/>
  <c r="J7"/>
  <c r="J6"/>
  <c r="G6"/>
  <c r="P359" i="25"/>
  <c r="O359"/>
  <c r="N359"/>
  <c r="L359"/>
  <c r="K359"/>
  <c r="I359"/>
  <c r="H359"/>
  <c r="M358"/>
  <c r="M359" s="1"/>
  <c r="J358"/>
  <c r="J359" s="1"/>
  <c r="G358"/>
  <c r="U358" s="1"/>
  <c r="P356"/>
  <c r="O356"/>
  <c r="N356"/>
  <c r="L356"/>
  <c r="K356"/>
  <c r="I356"/>
  <c r="H356"/>
  <c r="M355"/>
  <c r="M356" s="1"/>
  <c r="J355"/>
  <c r="J356" s="1"/>
  <c r="G355"/>
  <c r="U355" s="1"/>
  <c r="P353"/>
  <c r="O353"/>
  <c r="N353"/>
  <c r="L353"/>
  <c r="K353"/>
  <c r="I353"/>
  <c r="H353"/>
  <c r="M352"/>
  <c r="M353" s="1"/>
  <c r="J352"/>
  <c r="J353" s="1"/>
  <c r="G352"/>
  <c r="U352" s="1"/>
  <c r="P344"/>
  <c r="O344"/>
  <c r="N344"/>
  <c r="L344"/>
  <c r="K344"/>
  <c r="H344"/>
  <c r="M343"/>
  <c r="M344" s="1"/>
  <c r="J343"/>
  <c r="J344" s="1"/>
  <c r="G343"/>
  <c r="U343" s="1"/>
  <c r="I344"/>
  <c r="P341"/>
  <c r="O341"/>
  <c r="N341"/>
  <c r="L341"/>
  <c r="K341"/>
  <c r="H341"/>
  <c r="M340"/>
  <c r="M341" s="1"/>
  <c r="J340"/>
  <c r="J341" s="1"/>
  <c r="G340"/>
  <c r="U340" s="1"/>
  <c r="I341"/>
  <c r="M336"/>
  <c r="J336"/>
  <c r="G336"/>
  <c r="U336" s="1"/>
  <c r="M333"/>
  <c r="J333"/>
  <c r="G333"/>
  <c r="U333" s="1"/>
  <c r="M330"/>
  <c r="J330"/>
  <c r="G330"/>
  <c r="U330" s="1"/>
  <c r="M327"/>
  <c r="J327"/>
  <c r="G327"/>
  <c r="U327" s="1"/>
  <c r="M324"/>
  <c r="J324"/>
  <c r="G324"/>
  <c r="U324" s="1"/>
  <c r="L321"/>
  <c r="J321"/>
  <c r="G321"/>
  <c r="U321" s="1"/>
  <c r="L318"/>
  <c r="J318"/>
  <c r="G318"/>
  <c r="U318" s="1"/>
  <c r="M315"/>
  <c r="J315"/>
  <c r="G315"/>
  <c r="U315" s="1"/>
  <c r="M313"/>
  <c r="M312"/>
  <c r="J312"/>
  <c r="G312"/>
  <c r="U312" s="1"/>
  <c r="M310"/>
  <c r="M311" s="1"/>
  <c r="P311"/>
  <c r="O311"/>
  <c r="N311"/>
  <c r="K311"/>
  <c r="I311"/>
  <c r="H311"/>
  <c r="L311"/>
  <c r="J310"/>
  <c r="J311" s="1"/>
  <c r="G310"/>
  <c r="U310" s="1"/>
  <c r="M307"/>
  <c r="M308" s="1"/>
  <c r="P308"/>
  <c r="O308"/>
  <c r="N308"/>
  <c r="K308"/>
  <c r="I308"/>
  <c r="H308"/>
  <c r="L308"/>
  <c r="J307"/>
  <c r="J308" s="1"/>
  <c r="G307"/>
  <c r="U307" s="1"/>
  <c r="M303"/>
  <c r="J303"/>
  <c r="G303"/>
  <c r="U303" s="1"/>
  <c r="S311" l="1"/>
  <c r="S356"/>
  <c r="S341"/>
  <c r="S308"/>
  <c r="S353"/>
  <c r="S359"/>
  <c r="S344"/>
  <c r="G311"/>
  <c r="G356"/>
  <c r="G341"/>
  <c r="G308"/>
  <c r="G353"/>
  <c r="G359"/>
  <c r="G344"/>
  <c r="G8" i="28"/>
  <c r="J8"/>
  <c r="P299" i="25"/>
  <c r="O299"/>
  <c r="N299"/>
  <c r="L299"/>
  <c r="K299"/>
  <c r="I299"/>
  <c r="H299"/>
  <c r="M298"/>
  <c r="M299" s="1"/>
  <c r="J298"/>
  <c r="J299" s="1"/>
  <c r="G298"/>
  <c r="U298" s="1"/>
  <c r="P302"/>
  <c r="O302"/>
  <c r="N302"/>
  <c r="L302"/>
  <c r="K302"/>
  <c r="I302"/>
  <c r="H302"/>
  <c r="M301"/>
  <c r="M302" s="1"/>
  <c r="J301"/>
  <c r="J302" s="1"/>
  <c r="G301"/>
  <c r="U301" s="1"/>
  <c r="P296"/>
  <c r="O296"/>
  <c r="N296"/>
  <c r="L296"/>
  <c r="K296"/>
  <c r="I296"/>
  <c r="H296"/>
  <c r="M295"/>
  <c r="M296" s="1"/>
  <c r="J295"/>
  <c r="J296" s="1"/>
  <c r="G295"/>
  <c r="U295" s="1"/>
  <c r="P293"/>
  <c r="O293"/>
  <c r="N293"/>
  <c r="L293"/>
  <c r="K293"/>
  <c r="I293"/>
  <c r="H293"/>
  <c r="M292"/>
  <c r="M293" s="1"/>
  <c r="J292"/>
  <c r="J293" s="1"/>
  <c r="G292"/>
  <c r="U292" s="1"/>
  <c r="M288"/>
  <c r="J288"/>
  <c r="G288"/>
  <c r="U288" s="1"/>
  <c r="M285"/>
  <c r="J285"/>
  <c r="G285"/>
  <c r="U285" s="1"/>
  <c r="M282"/>
  <c r="J282"/>
  <c r="G282"/>
  <c r="U282" s="1"/>
  <c r="M279"/>
  <c r="J279"/>
  <c r="G279"/>
  <c r="U279" s="1"/>
  <c r="M276"/>
  <c r="J276"/>
  <c r="G276"/>
  <c r="U276" s="1"/>
  <c r="M273"/>
  <c r="J273"/>
  <c r="G273"/>
  <c r="U273" s="1"/>
  <c r="M270"/>
  <c r="J270"/>
  <c r="G270"/>
  <c r="U270" s="1"/>
  <c r="M267"/>
  <c r="J267"/>
  <c r="G267"/>
  <c r="U267" s="1"/>
  <c r="M264"/>
  <c r="J264"/>
  <c r="G264"/>
  <c r="U264" s="1"/>
  <c r="M261"/>
  <c r="J261"/>
  <c r="G261"/>
  <c r="U261" s="1"/>
  <c r="M258"/>
  <c r="J258"/>
  <c r="G258"/>
  <c r="U258" s="1"/>
  <c r="M252"/>
  <c r="J252"/>
  <c r="G252"/>
  <c r="U252" s="1"/>
  <c r="J249"/>
  <c r="G249"/>
  <c r="U249" s="1"/>
  <c r="M235"/>
  <c r="J235"/>
  <c r="M231"/>
  <c r="J231"/>
  <c r="G231"/>
  <c r="U231" s="1"/>
  <c r="M228"/>
  <c r="J228"/>
  <c r="G228"/>
  <c r="U228" s="1"/>
  <c r="M225"/>
  <c r="J225"/>
  <c r="G225"/>
  <c r="U225" s="1"/>
  <c r="U353" l="1"/>
  <c r="U311"/>
  <c r="U359"/>
  <c r="U356"/>
  <c r="U344"/>
  <c r="U341"/>
  <c r="U308"/>
  <c r="S296"/>
  <c r="S299"/>
  <c r="S302"/>
  <c r="S293"/>
  <c r="G296"/>
  <c r="G299"/>
  <c r="G293"/>
  <c r="G302"/>
  <c r="M219"/>
  <c r="J219"/>
  <c r="G219"/>
  <c r="U219" s="1"/>
  <c r="P215"/>
  <c r="O215"/>
  <c r="N215"/>
  <c r="L215"/>
  <c r="K215"/>
  <c r="I215"/>
  <c r="H215"/>
  <c r="M214"/>
  <c r="M215" s="1"/>
  <c r="J214"/>
  <c r="J215" s="1"/>
  <c r="G214"/>
  <c r="U214" s="1"/>
  <c r="P218"/>
  <c r="O218"/>
  <c r="N218"/>
  <c r="L218"/>
  <c r="K218"/>
  <c r="I218"/>
  <c r="H218"/>
  <c r="M217"/>
  <c r="M218" s="1"/>
  <c r="J217"/>
  <c r="J218" s="1"/>
  <c r="G217"/>
  <c r="U217" s="1"/>
  <c r="P212"/>
  <c r="O212"/>
  <c r="N212"/>
  <c r="L212"/>
  <c r="K212"/>
  <c r="I212"/>
  <c r="H212"/>
  <c r="M211"/>
  <c r="M212" s="1"/>
  <c r="J211"/>
  <c r="J212" s="1"/>
  <c r="G211"/>
  <c r="U211" s="1"/>
  <c r="N209"/>
  <c r="P209"/>
  <c r="O209"/>
  <c r="L209"/>
  <c r="K209"/>
  <c r="I209"/>
  <c r="H209"/>
  <c r="M208"/>
  <c r="M209" s="1"/>
  <c r="J208"/>
  <c r="J209" s="1"/>
  <c r="G208"/>
  <c r="U208" s="1"/>
  <c r="M198"/>
  <c r="J198"/>
  <c r="G198"/>
  <c r="U198" s="1"/>
  <c r="M192"/>
  <c r="J192"/>
  <c r="G192"/>
  <c r="U192" s="1"/>
  <c r="M189"/>
  <c r="J189"/>
  <c r="G189"/>
  <c r="U189" s="1"/>
  <c r="M186"/>
  <c r="J186"/>
  <c r="G186"/>
  <c r="U186" s="1"/>
  <c r="M177"/>
  <c r="J177"/>
  <c r="G177"/>
  <c r="U177" s="1"/>
  <c r="M174"/>
  <c r="J174"/>
  <c r="G174"/>
  <c r="U174" s="1"/>
  <c r="M168"/>
  <c r="J168"/>
  <c r="G168"/>
  <c r="U168" s="1"/>
  <c r="M165"/>
  <c r="J165"/>
  <c r="G165"/>
  <c r="U165" s="1"/>
  <c r="M162"/>
  <c r="J162"/>
  <c r="G162"/>
  <c r="U162" s="1"/>
  <c r="M159"/>
  <c r="J159"/>
  <c r="G159"/>
  <c r="U159" s="1"/>
  <c r="M156"/>
  <c r="J156"/>
  <c r="G156"/>
  <c r="U156" s="1"/>
  <c r="M153"/>
  <c r="J153"/>
  <c r="G153"/>
  <c r="U153" s="1"/>
  <c r="M150"/>
  <c r="J150"/>
  <c r="G150"/>
  <c r="U150" s="1"/>
  <c r="M147"/>
  <c r="J147"/>
  <c r="G147"/>
  <c r="U147" s="1"/>
  <c r="U293" l="1"/>
  <c r="U296"/>
  <c r="U299"/>
  <c r="U302"/>
  <c r="S209"/>
  <c r="S218"/>
  <c r="S212"/>
  <c r="S215"/>
  <c r="G212"/>
  <c r="G215"/>
  <c r="G209"/>
  <c r="G218"/>
  <c r="M144"/>
  <c r="J144"/>
  <c r="G144"/>
  <c r="U144" s="1"/>
  <c r="P143"/>
  <c r="O143"/>
  <c r="N143"/>
  <c r="L143"/>
  <c r="K143"/>
  <c r="I143"/>
  <c r="H143"/>
  <c r="M142"/>
  <c r="M143" s="1"/>
  <c r="J142"/>
  <c r="J143" s="1"/>
  <c r="G142"/>
  <c r="U142" s="1"/>
  <c r="M139"/>
  <c r="J139"/>
  <c r="G139"/>
  <c r="U139" s="1"/>
  <c r="M138"/>
  <c r="J138"/>
  <c r="G138"/>
  <c r="U138" s="1"/>
  <c r="M132"/>
  <c r="J132"/>
  <c r="G132"/>
  <c r="U132" s="1"/>
  <c r="P137"/>
  <c r="O137"/>
  <c r="N137"/>
  <c r="L137"/>
  <c r="K137"/>
  <c r="I137"/>
  <c r="H137"/>
  <c r="M136"/>
  <c r="M137" s="1"/>
  <c r="J136"/>
  <c r="J137" s="1"/>
  <c r="G136"/>
  <c r="U136" s="1"/>
  <c r="U218" l="1"/>
  <c r="U212"/>
  <c r="U215"/>
  <c r="U209"/>
  <c r="S143"/>
  <c r="S137"/>
  <c r="G143"/>
  <c r="G137"/>
  <c r="P131"/>
  <c r="O131"/>
  <c r="N131"/>
  <c r="L131"/>
  <c r="K131"/>
  <c r="I131"/>
  <c r="H131"/>
  <c r="M130"/>
  <c r="M131" s="1"/>
  <c r="J130"/>
  <c r="G130"/>
  <c r="U130" s="1"/>
  <c r="J129"/>
  <c r="G129"/>
  <c r="U129" s="1"/>
  <c r="U143" l="1"/>
  <c r="U137"/>
  <c r="S131"/>
  <c r="J131"/>
  <c r="G131"/>
  <c r="U131" l="1"/>
  <c r="M121"/>
  <c r="J121"/>
  <c r="P122" l="1"/>
  <c r="O122"/>
  <c r="N122"/>
  <c r="L122"/>
  <c r="K122"/>
  <c r="J122"/>
  <c r="I122"/>
  <c r="H122"/>
  <c r="G122"/>
  <c r="M122"/>
  <c r="M118"/>
  <c r="M117"/>
  <c r="J117"/>
  <c r="G117"/>
  <c r="U117" s="1"/>
  <c r="M114"/>
  <c r="J114"/>
  <c r="G114"/>
  <c r="U114" s="1"/>
  <c r="M111"/>
  <c r="J111"/>
  <c r="G111"/>
  <c r="U111" s="1"/>
  <c r="M108"/>
  <c r="J108"/>
  <c r="G108"/>
  <c r="U108" s="1"/>
  <c r="J105"/>
  <c r="G105"/>
  <c r="U105" s="1"/>
  <c r="M102"/>
  <c r="J102"/>
  <c r="G102"/>
  <c r="U102" s="1"/>
  <c r="N99"/>
  <c r="G99" s="1"/>
  <c r="U99" s="1"/>
  <c r="M99"/>
  <c r="J99"/>
  <c r="P98"/>
  <c r="O98"/>
  <c r="L98"/>
  <c r="K98"/>
  <c r="I98"/>
  <c r="H98"/>
  <c r="N98"/>
  <c r="M97"/>
  <c r="M98" s="1"/>
  <c r="J97"/>
  <c r="J98" s="1"/>
  <c r="G97"/>
  <c r="U97" s="1"/>
  <c r="M93"/>
  <c r="J93"/>
  <c r="G93"/>
  <c r="U93" s="1"/>
  <c r="S98" l="1"/>
  <c r="S122"/>
  <c r="U122" s="1"/>
  <c r="G98"/>
  <c r="P89"/>
  <c r="O89"/>
  <c r="N89"/>
  <c r="L89"/>
  <c r="K89"/>
  <c r="I89"/>
  <c r="H89"/>
  <c r="M88"/>
  <c r="M89" s="1"/>
  <c r="J88"/>
  <c r="J89" s="1"/>
  <c r="G88"/>
  <c r="U88" s="1"/>
  <c r="P92"/>
  <c r="O92"/>
  <c r="N92"/>
  <c r="L92"/>
  <c r="K92"/>
  <c r="I92"/>
  <c r="H92"/>
  <c r="M91"/>
  <c r="M92" s="1"/>
  <c r="J91"/>
  <c r="J92" s="1"/>
  <c r="G91"/>
  <c r="U91" s="1"/>
  <c r="J84"/>
  <c r="G84"/>
  <c r="U84" s="1"/>
  <c r="J81"/>
  <c r="G81"/>
  <c r="U81" s="1"/>
  <c r="J78"/>
  <c r="G78"/>
  <c r="U78" s="1"/>
  <c r="J75"/>
  <c r="G75"/>
  <c r="U75" s="1"/>
  <c r="M73"/>
  <c r="M72"/>
  <c r="J72"/>
  <c r="J73"/>
  <c r="M70"/>
  <c r="M71" s="1"/>
  <c r="M67"/>
  <c r="M68" s="1"/>
  <c r="J70"/>
  <c r="J71" s="1"/>
  <c r="J67"/>
  <c r="J68" s="1"/>
  <c r="G72"/>
  <c r="U72" s="1"/>
  <c r="P68"/>
  <c r="O68"/>
  <c r="N68"/>
  <c r="L68"/>
  <c r="K68"/>
  <c r="I68"/>
  <c r="H68"/>
  <c r="G67"/>
  <c r="U67" s="1"/>
  <c r="P71"/>
  <c r="O71"/>
  <c r="N71"/>
  <c r="L71"/>
  <c r="K71"/>
  <c r="I71"/>
  <c r="H71"/>
  <c r="G70"/>
  <c r="U70" s="1"/>
  <c r="M63"/>
  <c r="J63"/>
  <c r="G63"/>
  <c r="U63" s="1"/>
  <c r="M60"/>
  <c r="J60"/>
  <c r="G60"/>
  <c r="U60" s="1"/>
  <c r="M57"/>
  <c r="J57"/>
  <c r="G57"/>
  <c r="U57" s="1"/>
  <c r="M54"/>
  <c r="J54"/>
  <c r="G54"/>
  <c r="U54" s="1"/>
  <c r="M51"/>
  <c r="J51"/>
  <c r="G51"/>
  <c r="U51" s="1"/>
  <c r="M48"/>
  <c r="J48"/>
  <c r="G48"/>
  <c r="U48" s="1"/>
  <c r="M42"/>
  <c r="J42"/>
  <c r="G42"/>
  <c r="U42" s="1"/>
  <c r="U98" l="1"/>
  <c r="S71"/>
  <c r="S68"/>
  <c r="S92"/>
  <c r="S89"/>
  <c r="G92"/>
  <c r="G71"/>
  <c r="G68"/>
  <c r="G89"/>
  <c r="J74"/>
  <c r="M74"/>
  <c r="G40"/>
  <c r="U40" s="1"/>
  <c r="J40"/>
  <c r="M40"/>
  <c r="M39"/>
  <c r="J39"/>
  <c r="G39"/>
  <c r="U39" s="1"/>
  <c r="M37"/>
  <c r="J37"/>
  <c r="G37"/>
  <c r="U37" s="1"/>
  <c r="M36"/>
  <c r="J36"/>
  <c r="G36"/>
  <c r="U36" s="1"/>
  <c r="M34"/>
  <c r="J34"/>
  <c r="G34"/>
  <c r="U34" s="1"/>
  <c r="M33"/>
  <c r="L33"/>
  <c r="J33"/>
  <c r="G33"/>
  <c r="U33" s="1"/>
  <c r="U68" l="1"/>
  <c r="U71"/>
  <c r="U92"/>
  <c r="U89"/>
  <c r="M30"/>
  <c r="J30"/>
  <c r="G30"/>
  <c r="U30" s="1"/>
  <c r="M25"/>
  <c r="M24"/>
  <c r="P29"/>
  <c r="O29"/>
  <c r="N29"/>
  <c r="L29"/>
  <c r="K29"/>
  <c r="I29"/>
  <c r="H29"/>
  <c r="M28"/>
  <c r="M29" s="1"/>
  <c r="J28"/>
  <c r="G28"/>
  <c r="U28" s="1"/>
  <c r="J27"/>
  <c r="S29" l="1"/>
  <c r="G29"/>
  <c r="J29"/>
  <c r="M10"/>
  <c r="P17"/>
  <c r="O17"/>
  <c r="N17"/>
  <c r="L17"/>
  <c r="K17"/>
  <c r="I17"/>
  <c r="H17"/>
  <c r="M16"/>
  <c r="J16"/>
  <c r="J17" s="1"/>
  <c r="G16"/>
  <c r="U16" s="1"/>
  <c r="P14"/>
  <c r="O14"/>
  <c r="N14"/>
  <c r="L14"/>
  <c r="K14"/>
  <c r="I14"/>
  <c r="H14"/>
  <c r="M13"/>
  <c r="M14" s="1"/>
  <c r="J13"/>
  <c r="J14" s="1"/>
  <c r="G13"/>
  <c r="U13" s="1"/>
  <c r="P20"/>
  <c r="O20"/>
  <c r="N20"/>
  <c r="L20"/>
  <c r="K20"/>
  <c r="I20"/>
  <c r="H20"/>
  <c r="M19"/>
  <c r="J19"/>
  <c r="J20" s="1"/>
  <c r="G19"/>
  <c r="U19" s="1"/>
  <c r="P23"/>
  <c r="O23"/>
  <c r="N23"/>
  <c r="L23"/>
  <c r="K23"/>
  <c r="I23"/>
  <c r="H23"/>
  <c r="M22"/>
  <c r="J22"/>
  <c r="J23" s="1"/>
  <c r="G22"/>
  <c r="U22" s="1"/>
  <c r="U29" l="1"/>
  <c r="S23"/>
  <c r="S14"/>
  <c r="S20"/>
  <c r="S17"/>
  <c r="G23"/>
  <c r="M23"/>
  <c r="M20"/>
  <c r="G20"/>
  <c r="M17"/>
  <c r="G17"/>
  <c r="G14"/>
  <c r="U14" l="1"/>
  <c r="U20"/>
  <c r="U23"/>
  <c r="U17"/>
  <c r="G9"/>
  <c r="U9" s="1"/>
  <c r="J9"/>
  <c r="M9"/>
  <c r="M11" s="1"/>
  <c r="G10"/>
  <c r="U10" s="1"/>
  <c r="J10"/>
  <c r="H11"/>
  <c r="I11"/>
  <c r="K11"/>
  <c r="L11"/>
  <c r="N11"/>
  <c r="O11"/>
  <c r="P11"/>
  <c r="G24"/>
  <c r="U24" s="1"/>
  <c r="J24"/>
  <c r="G25"/>
  <c r="U25" s="1"/>
  <c r="J25"/>
  <c r="H26"/>
  <c r="I26"/>
  <c r="K26"/>
  <c r="L26"/>
  <c r="M26"/>
  <c r="N26"/>
  <c r="O26"/>
  <c r="P26"/>
  <c r="G31"/>
  <c r="U31" s="1"/>
  <c r="J31"/>
  <c r="J32" s="1"/>
  <c r="M31"/>
  <c r="M32" s="1"/>
  <c r="H32"/>
  <c r="I32"/>
  <c r="K32"/>
  <c r="L32"/>
  <c r="N32"/>
  <c r="O32"/>
  <c r="P32"/>
  <c r="L35"/>
  <c r="M35"/>
  <c r="G35"/>
  <c r="H35"/>
  <c r="I35"/>
  <c r="J35"/>
  <c r="K35"/>
  <c r="N35"/>
  <c r="O35"/>
  <c r="P35"/>
  <c r="G38"/>
  <c r="H38"/>
  <c r="I38"/>
  <c r="J38"/>
  <c r="K38"/>
  <c r="L38"/>
  <c r="M38"/>
  <c r="N38"/>
  <c r="O38"/>
  <c r="P38"/>
  <c r="M41"/>
  <c r="G41"/>
  <c r="H41"/>
  <c r="I41"/>
  <c r="J41"/>
  <c r="K41"/>
  <c r="L41"/>
  <c r="N41"/>
  <c r="O41"/>
  <c r="P41"/>
  <c r="G43"/>
  <c r="U43" s="1"/>
  <c r="J43"/>
  <c r="M43"/>
  <c r="M44" s="1"/>
  <c r="H44"/>
  <c r="I44"/>
  <c r="J44"/>
  <c r="K44"/>
  <c r="L44"/>
  <c r="N44"/>
  <c r="O44"/>
  <c r="P44"/>
  <c r="G45"/>
  <c r="U45" s="1"/>
  <c r="J45"/>
  <c r="M45"/>
  <c r="G46"/>
  <c r="U46" s="1"/>
  <c r="J46"/>
  <c r="M46"/>
  <c r="H47"/>
  <c r="I47"/>
  <c r="K47"/>
  <c r="L47"/>
  <c r="N47"/>
  <c r="O47"/>
  <c r="P47"/>
  <c r="G49"/>
  <c r="U49" s="1"/>
  <c r="J49"/>
  <c r="J50" s="1"/>
  <c r="M49"/>
  <c r="M50" s="1"/>
  <c r="H50"/>
  <c r="I50"/>
  <c r="K50"/>
  <c r="L50"/>
  <c r="N50"/>
  <c r="O50"/>
  <c r="P50"/>
  <c r="G52"/>
  <c r="U52" s="1"/>
  <c r="J52"/>
  <c r="M52"/>
  <c r="M53" s="1"/>
  <c r="H53"/>
  <c r="I53"/>
  <c r="J53"/>
  <c r="K53"/>
  <c r="L53"/>
  <c r="N53"/>
  <c r="O53"/>
  <c r="P53"/>
  <c r="G55"/>
  <c r="U55" s="1"/>
  <c r="J55"/>
  <c r="M55"/>
  <c r="M56" s="1"/>
  <c r="H56"/>
  <c r="I56"/>
  <c r="J56"/>
  <c r="K56"/>
  <c r="L56"/>
  <c r="N56"/>
  <c r="O56"/>
  <c r="P56"/>
  <c r="G58"/>
  <c r="U58" s="1"/>
  <c r="J58"/>
  <c r="M58"/>
  <c r="M59" s="1"/>
  <c r="H59"/>
  <c r="I59"/>
  <c r="K59"/>
  <c r="L59"/>
  <c r="N59"/>
  <c r="O59"/>
  <c r="P59"/>
  <c r="G61"/>
  <c r="U61" s="1"/>
  <c r="J61"/>
  <c r="M61"/>
  <c r="M62" s="1"/>
  <c r="H62"/>
  <c r="I62"/>
  <c r="K62"/>
  <c r="L62"/>
  <c r="N62"/>
  <c r="O62"/>
  <c r="P62"/>
  <c r="G64"/>
  <c r="U64" s="1"/>
  <c r="J64"/>
  <c r="M64"/>
  <c r="M65" s="1"/>
  <c r="H65"/>
  <c r="I65"/>
  <c r="K65"/>
  <c r="L65"/>
  <c r="N65"/>
  <c r="O65"/>
  <c r="P65"/>
  <c r="G73"/>
  <c r="U73" s="1"/>
  <c r="H74"/>
  <c r="I74"/>
  <c r="K74"/>
  <c r="L74"/>
  <c r="N74"/>
  <c r="O74"/>
  <c r="P74"/>
  <c r="M75"/>
  <c r="G76"/>
  <c r="U76" s="1"/>
  <c r="J76"/>
  <c r="J77" s="1"/>
  <c r="M76"/>
  <c r="H77"/>
  <c r="I77"/>
  <c r="K77"/>
  <c r="L77"/>
  <c r="N77"/>
  <c r="O77"/>
  <c r="P77"/>
  <c r="M78"/>
  <c r="G79"/>
  <c r="U79" s="1"/>
  <c r="J79"/>
  <c r="J80" s="1"/>
  <c r="M79"/>
  <c r="H80"/>
  <c r="I80"/>
  <c r="K80"/>
  <c r="L80"/>
  <c r="N80"/>
  <c r="O80"/>
  <c r="P80"/>
  <c r="M81"/>
  <c r="G82"/>
  <c r="U82" s="1"/>
  <c r="J82"/>
  <c r="M82"/>
  <c r="H83"/>
  <c r="I83"/>
  <c r="K83"/>
  <c r="L83"/>
  <c r="N83"/>
  <c r="O83"/>
  <c r="P83"/>
  <c r="M84"/>
  <c r="G85"/>
  <c r="U85" s="1"/>
  <c r="M85"/>
  <c r="H86"/>
  <c r="I86"/>
  <c r="K86"/>
  <c r="L86"/>
  <c r="N86"/>
  <c r="O86"/>
  <c r="P86"/>
  <c r="G94"/>
  <c r="U94" s="1"/>
  <c r="J94"/>
  <c r="J95" s="1"/>
  <c r="M94"/>
  <c r="M95" s="1"/>
  <c r="H95"/>
  <c r="I95"/>
  <c r="K95"/>
  <c r="L95"/>
  <c r="N95"/>
  <c r="O95"/>
  <c r="P95"/>
  <c r="J100"/>
  <c r="J101" s="1"/>
  <c r="M100"/>
  <c r="M101" s="1"/>
  <c r="N100"/>
  <c r="G100" s="1"/>
  <c r="U100" s="1"/>
  <c r="H101"/>
  <c r="I101"/>
  <c r="K101"/>
  <c r="L101"/>
  <c r="O101"/>
  <c r="P101"/>
  <c r="G103"/>
  <c r="U103" s="1"/>
  <c r="J103"/>
  <c r="J104" s="1"/>
  <c r="M103"/>
  <c r="M104" s="1"/>
  <c r="H104"/>
  <c r="I104"/>
  <c r="K104"/>
  <c r="L104"/>
  <c r="N104"/>
  <c r="O104"/>
  <c r="P104"/>
  <c r="G106"/>
  <c r="U106" s="1"/>
  <c r="J106"/>
  <c r="H107"/>
  <c r="I107"/>
  <c r="K107"/>
  <c r="L107"/>
  <c r="M107"/>
  <c r="N107"/>
  <c r="O107"/>
  <c r="P107"/>
  <c r="G109"/>
  <c r="U109" s="1"/>
  <c r="J109"/>
  <c r="M109"/>
  <c r="M110" s="1"/>
  <c r="H110"/>
  <c r="I110"/>
  <c r="K110"/>
  <c r="L110"/>
  <c r="N110"/>
  <c r="O110"/>
  <c r="P110"/>
  <c r="G112"/>
  <c r="U112" s="1"/>
  <c r="J112"/>
  <c r="M112"/>
  <c r="M113" s="1"/>
  <c r="H113"/>
  <c r="I113"/>
  <c r="J113"/>
  <c r="K113"/>
  <c r="L113"/>
  <c r="N113"/>
  <c r="O113"/>
  <c r="P113"/>
  <c r="G115"/>
  <c r="U115" s="1"/>
  <c r="J115"/>
  <c r="M115"/>
  <c r="M116" s="1"/>
  <c r="H116"/>
  <c r="I116"/>
  <c r="K116"/>
  <c r="L116"/>
  <c r="N116"/>
  <c r="O116"/>
  <c r="P116"/>
  <c r="G118"/>
  <c r="U118" s="1"/>
  <c r="J118"/>
  <c r="H119"/>
  <c r="I119"/>
  <c r="K119"/>
  <c r="L119"/>
  <c r="M119"/>
  <c r="N119"/>
  <c r="O119"/>
  <c r="P119"/>
  <c r="G123"/>
  <c r="U123" s="1"/>
  <c r="J123"/>
  <c r="M123"/>
  <c r="G124"/>
  <c r="U124" s="1"/>
  <c r="J124"/>
  <c r="M124"/>
  <c r="H125"/>
  <c r="I125"/>
  <c r="K125"/>
  <c r="L125"/>
  <c r="N125"/>
  <c r="O125"/>
  <c r="P125"/>
  <c r="G126"/>
  <c r="U126" s="1"/>
  <c r="J126"/>
  <c r="M126"/>
  <c r="G127"/>
  <c r="U127" s="1"/>
  <c r="J127"/>
  <c r="M127"/>
  <c r="H128"/>
  <c r="I128"/>
  <c r="K128"/>
  <c r="L128"/>
  <c r="N128"/>
  <c r="O128"/>
  <c r="P128"/>
  <c r="G133"/>
  <c r="U133" s="1"/>
  <c r="J133"/>
  <c r="J134" s="1"/>
  <c r="M133"/>
  <c r="M134" s="1"/>
  <c r="H134"/>
  <c r="I134"/>
  <c r="K134"/>
  <c r="L134"/>
  <c r="N134"/>
  <c r="O134"/>
  <c r="P134"/>
  <c r="J140"/>
  <c r="M140"/>
  <c r="H140"/>
  <c r="I140"/>
  <c r="K140"/>
  <c r="L140"/>
  <c r="N140"/>
  <c r="O140"/>
  <c r="P140"/>
  <c r="G145"/>
  <c r="U145" s="1"/>
  <c r="J145"/>
  <c r="M145"/>
  <c r="M146" s="1"/>
  <c r="H146"/>
  <c r="I146"/>
  <c r="K146"/>
  <c r="L146"/>
  <c r="N146"/>
  <c r="O146"/>
  <c r="P146"/>
  <c r="G148"/>
  <c r="U148" s="1"/>
  <c r="J148"/>
  <c r="J149" s="1"/>
  <c r="M148"/>
  <c r="M149" s="1"/>
  <c r="H149"/>
  <c r="I149"/>
  <c r="K149"/>
  <c r="L149"/>
  <c r="N149"/>
  <c r="O149"/>
  <c r="P149"/>
  <c r="G151"/>
  <c r="U151" s="1"/>
  <c r="J151"/>
  <c r="M151"/>
  <c r="M152" s="1"/>
  <c r="H152"/>
  <c r="I152"/>
  <c r="K152"/>
  <c r="L152"/>
  <c r="N152"/>
  <c r="O152"/>
  <c r="P152"/>
  <c r="G154"/>
  <c r="U154" s="1"/>
  <c r="J154"/>
  <c r="J155" s="1"/>
  <c r="M154"/>
  <c r="M155" s="1"/>
  <c r="H155"/>
  <c r="I155"/>
  <c r="K155"/>
  <c r="L155"/>
  <c r="N155"/>
  <c r="O155"/>
  <c r="P155"/>
  <c r="G157"/>
  <c r="U157" s="1"/>
  <c r="J157"/>
  <c r="M157"/>
  <c r="M158" s="1"/>
  <c r="H158"/>
  <c r="I158"/>
  <c r="K158"/>
  <c r="L158"/>
  <c r="N158"/>
  <c r="O158"/>
  <c r="P158"/>
  <c r="G160"/>
  <c r="U160" s="1"/>
  <c r="J160"/>
  <c r="J161" s="1"/>
  <c r="M160"/>
  <c r="M161" s="1"/>
  <c r="H161"/>
  <c r="I161"/>
  <c r="K161"/>
  <c r="L161"/>
  <c r="N161"/>
  <c r="O161"/>
  <c r="P161"/>
  <c r="G163"/>
  <c r="U163" s="1"/>
  <c r="J163"/>
  <c r="M163"/>
  <c r="M164" s="1"/>
  <c r="H164"/>
  <c r="I164"/>
  <c r="K164"/>
  <c r="L164"/>
  <c r="N164"/>
  <c r="O164"/>
  <c r="P164"/>
  <c r="G166"/>
  <c r="U166" s="1"/>
  <c r="J166"/>
  <c r="M166"/>
  <c r="M167" s="1"/>
  <c r="H167"/>
  <c r="I167"/>
  <c r="K167"/>
  <c r="L167"/>
  <c r="N167"/>
  <c r="O167"/>
  <c r="P167"/>
  <c r="G169"/>
  <c r="U169" s="1"/>
  <c r="J169"/>
  <c r="M169"/>
  <c r="H170"/>
  <c r="I170"/>
  <c r="K170"/>
  <c r="L170"/>
  <c r="N170"/>
  <c r="O170"/>
  <c r="P170"/>
  <c r="G171"/>
  <c r="U171" s="1"/>
  <c r="J171"/>
  <c r="M171"/>
  <c r="G172"/>
  <c r="U172" s="1"/>
  <c r="J172"/>
  <c r="M172"/>
  <c r="H173"/>
  <c r="I173"/>
  <c r="K173"/>
  <c r="L173"/>
  <c r="N173"/>
  <c r="O173"/>
  <c r="P173"/>
  <c r="G175"/>
  <c r="U175" s="1"/>
  <c r="J175"/>
  <c r="J176" s="1"/>
  <c r="M175"/>
  <c r="H176"/>
  <c r="I176"/>
  <c r="K176"/>
  <c r="L176"/>
  <c r="N176"/>
  <c r="O176"/>
  <c r="P176"/>
  <c r="G178"/>
  <c r="U178" s="1"/>
  <c r="J178"/>
  <c r="M178"/>
  <c r="M179" s="1"/>
  <c r="H179"/>
  <c r="I179"/>
  <c r="K179"/>
  <c r="L179"/>
  <c r="N179"/>
  <c r="O179"/>
  <c r="P179"/>
  <c r="G180"/>
  <c r="U180" s="1"/>
  <c r="J180"/>
  <c r="M180"/>
  <c r="G181"/>
  <c r="U181" s="1"/>
  <c r="J181"/>
  <c r="M181"/>
  <c r="H182"/>
  <c r="I182"/>
  <c r="K182"/>
  <c r="L182"/>
  <c r="N182"/>
  <c r="O182"/>
  <c r="P182"/>
  <c r="G183"/>
  <c r="U183" s="1"/>
  <c r="J183"/>
  <c r="M183"/>
  <c r="G184"/>
  <c r="U184" s="1"/>
  <c r="J184"/>
  <c r="M184"/>
  <c r="H185"/>
  <c r="I185"/>
  <c r="K185"/>
  <c r="L185"/>
  <c r="N185"/>
  <c r="O185"/>
  <c r="P185"/>
  <c r="G187"/>
  <c r="U187" s="1"/>
  <c r="J187"/>
  <c r="J188" s="1"/>
  <c r="M187"/>
  <c r="M188" s="1"/>
  <c r="H188"/>
  <c r="I188"/>
  <c r="K188"/>
  <c r="L188"/>
  <c r="N188"/>
  <c r="O188"/>
  <c r="P188"/>
  <c r="G190"/>
  <c r="U190" s="1"/>
  <c r="J190"/>
  <c r="M190"/>
  <c r="M191" s="1"/>
  <c r="H191"/>
  <c r="I191"/>
  <c r="K191"/>
  <c r="L191"/>
  <c r="N191"/>
  <c r="O191"/>
  <c r="P191"/>
  <c r="G193"/>
  <c r="U193" s="1"/>
  <c r="J193"/>
  <c r="M193"/>
  <c r="M194" s="1"/>
  <c r="H194"/>
  <c r="I194"/>
  <c r="K194"/>
  <c r="L194"/>
  <c r="N194"/>
  <c r="O194"/>
  <c r="P194"/>
  <c r="G195"/>
  <c r="U195" s="1"/>
  <c r="J195"/>
  <c r="M195"/>
  <c r="G196"/>
  <c r="U196" s="1"/>
  <c r="J196"/>
  <c r="M196"/>
  <c r="H197"/>
  <c r="I197"/>
  <c r="K197"/>
  <c r="L197"/>
  <c r="N197"/>
  <c r="O197"/>
  <c r="P197"/>
  <c r="G199"/>
  <c r="U199" s="1"/>
  <c r="J199"/>
  <c r="M199"/>
  <c r="H200"/>
  <c r="I200"/>
  <c r="K200"/>
  <c r="L200"/>
  <c r="N200"/>
  <c r="O200"/>
  <c r="P200"/>
  <c r="G201"/>
  <c r="U201" s="1"/>
  <c r="J201"/>
  <c r="M201"/>
  <c r="G202"/>
  <c r="U202" s="1"/>
  <c r="J202"/>
  <c r="M202"/>
  <c r="H203"/>
  <c r="I203"/>
  <c r="K203"/>
  <c r="L203"/>
  <c r="N203"/>
  <c r="O203"/>
  <c r="P203"/>
  <c r="G204"/>
  <c r="U204" s="1"/>
  <c r="J204"/>
  <c r="M204"/>
  <c r="G205"/>
  <c r="U205" s="1"/>
  <c r="J205"/>
  <c r="M205"/>
  <c r="H206"/>
  <c r="I206"/>
  <c r="K206"/>
  <c r="L206"/>
  <c r="N206"/>
  <c r="O206"/>
  <c r="P206"/>
  <c r="G220"/>
  <c r="U220" s="1"/>
  <c r="J220"/>
  <c r="M220"/>
  <c r="M221" s="1"/>
  <c r="H221"/>
  <c r="I221"/>
  <c r="K221"/>
  <c r="L221"/>
  <c r="N221"/>
  <c r="O221"/>
  <c r="P221"/>
  <c r="G222"/>
  <c r="U222" s="1"/>
  <c r="J222"/>
  <c r="M222"/>
  <c r="G223"/>
  <c r="U223" s="1"/>
  <c r="J223"/>
  <c r="M223"/>
  <c r="H224"/>
  <c r="I224"/>
  <c r="K224"/>
  <c r="L224"/>
  <c r="N224"/>
  <c r="O224"/>
  <c r="P224"/>
  <c r="G226"/>
  <c r="U226" s="1"/>
  <c r="J226"/>
  <c r="M226"/>
  <c r="M227" s="1"/>
  <c r="H227"/>
  <c r="I227"/>
  <c r="K227"/>
  <c r="L227"/>
  <c r="N227"/>
  <c r="O227"/>
  <c r="P227"/>
  <c r="G229"/>
  <c r="U229" s="1"/>
  <c r="J229"/>
  <c r="J230" s="1"/>
  <c r="M229"/>
  <c r="H230"/>
  <c r="I230"/>
  <c r="K230"/>
  <c r="L230"/>
  <c r="N230"/>
  <c r="O230"/>
  <c r="P230"/>
  <c r="G232"/>
  <c r="U232" s="1"/>
  <c r="J232"/>
  <c r="M232"/>
  <c r="M233" s="1"/>
  <c r="H233"/>
  <c r="I233"/>
  <c r="K233"/>
  <c r="L233"/>
  <c r="N233"/>
  <c r="O233"/>
  <c r="P233"/>
  <c r="G234"/>
  <c r="U234" s="1"/>
  <c r="J234"/>
  <c r="J236" s="1"/>
  <c r="M234"/>
  <c r="G235"/>
  <c r="U235" s="1"/>
  <c r="H236"/>
  <c r="I236"/>
  <c r="K236"/>
  <c r="L236"/>
  <c r="N236"/>
  <c r="O236"/>
  <c r="P236"/>
  <c r="G237"/>
  <c r="U237" s="1"/>
  <c r="J237"/>
  <c r="M237"/>
  <c r="G238"/>
  <c r="U238" s="1"/>
  <c r="J238"/>
  <c r="M238"/>
  <c r="H239"/>
  <c r="I239"/>
  <c r="K239"/>
  <c r="L239"/>
  <c r="N239"/>
  <c r="O239"/>
  <c r="P239"/>
  <c r="G240"/>
  <c r="U240" s="1"/>
  <c r="J240"/>
  <c r="M240"/>
  <c r="G241"/>
  <c r="U241" s="1"/>
  <c r="J241"/>
  <c r="M241"/>
  <c r="H242"/>
  <c r="I242"/>
  <c r="K242"/>
  <c r="L242"/>
  <c r="N242"/>
  <c r="O242"/>
  <c r="P242"/>
  <c r="G243"/>
  <c r="U243" s="1"/>
  <c r="J243"/>
  <c r="M243"/>
  <c r="G244"/>
  <c r="U244" s="1"/>
  <c r="J244"/>
  <c r="M244"/>
  <c r="H245"/>
  <c r="I245"/>
  <c r="K245"/>
  <c r="L245"/>
  <c r="N245"/>
  <c r="O245"/>
  <c r="P245"/>
  <c r="G246"/>
  <c r="U246" s="1"/>
  <c r="J246"/>
  <c r="M246"/>
  <c r="M248" s="1"/>
  <c r="G247"/>
  <c r="U247" s="1"/>
  <c r="J247"/>
  <c r="H248"/>
  <c r="I248"/>
  <c r="K248"/>
  <c r="L248"/>
  <c r="N248"/>
  <c r="O248"/>
  <c r="P248"/>
  <c r="G250"/>
  <c r="U250" s="1"/>
  <c r="J250"/>
  <c r="J251" s="1"/>
  <c r="H251"/>
  <c r="I251"/>
  <c r="K251"/>
  <c r="L251"/>
  <c r="M251"/>
  <c r="N251"/>
  <c r="O251"/>
  <c r="P251"/>
  <c r="G253"/>
  <c r="U253" s="1"/>
  <c r="J253"/>
  <c r="J254" s="1"/>
  <c r="M253"/>
  <c r="H254"/>
  <c r="I254"/>
  <c r="K254"/>
  <c r="L254"/>
  <c r="N254"/>
  <c r="O254"/>
  <c r="P254"/>
  <c r="G255"/>
  <c r="U255" s="1"/>
  <c r="J255"/>
  <c r="M255"/>
  <c r="G256"/>
  <c r="U256" s="1"/>
  <c r="J256"/>
  <c r="M256"/>
  <c r="H257"/>
  <c r="I257"/>
  <c r="K257"/>
  <c r="L257"/>
  <c r="N257"/>
  <c r="O257"/>
  <c r="P257"/>
  <c r="G259"/>
  <c r="U259" s="1"/>
  <c r="J259"/>
  <c r="M259"/>
  <c r="H260"/>
  <c r="I260"/>
  <c r="K260"/>
  <c r="L260"/>
  <c r="N260"/>
  <c r="O260"/>
  <c r="P260"/>
  <c r="G262"/>
  <c r="U262" s="1"/>
  <c r="J262"/>
  <c r="M262"/>
  <c r="H263"/>
  <c r="I263"/>
  <c r="K263"/>
  <c r="L263"/>
  <c r="N263"/>
  <c r="O263"/>
  <c r="P263"/>
  <c r="G265"/>
  <c r="U265" s="1"/>
  <c r="J265"/>
  <c r="J266" s="1"/>
  <c r="M265"/>
  <c r="H266"/>
  <c r="I266"/>
  <c r="K266"/>
  <c r="L266"/>
  <c r="N266"/>
  <c r="O266"/>
  <c r="P266"/>
  <c r="G268"/>
  <c r="U268" s="1"/>
  <c r="J268"/>
  <c r="M268"/>
  <c r="H269"/>
  <c r="I269"/>
  <c r="K269"/>
  <c r="L269"/>
  <c r="N269"/>
  <c r="O269"/>
  <c r="P269"/>
  <c r="G271"/>
  <c r="U271" s="1"/>
  <c r="J271"/>
  <c r="M271"/>
  <c r="M272" s="1"/>
  <c r="H272"/>
  <c r="I272"/>
  <c r="K272"/>
  <c r="L272"/>
  <c r="N272"/>
  <c r="O272"/>
  <c r="P272"/>
  <c r="G274"/>
  <c r="U274" s="1"/>
  <c r="J274"/>
  <c r="M274"/>
  <c r="H275"/>
  <c r="I275"/>
  <c r="K275"/>
  <c r="L275"/>
  <c r="N275"/>
  <c r="O275"/>
  <c r="P275"/>
  <c r="G277"/>
  <c r="U277" s="1"/>
  <c r="J277"/>
  <c r="J278" s="1"/>
  <c r="M277"/>
  <c r="H278"/>
  <c r="I278"/>
  <c r="K278"/>
  <c r="L278"/>
  <c r="N278"/>
  <c r="O278"/>
  <c r="P278"/>
  <c r="G280"/>
  <c r="U280" s="1"/>
  <c r="J280"/>
  <c r="M280"/>
  <c r="M281" s="1"/>
  <c r="H281"/>
  <c r="I281"/>
  <c r="K281"/>
  <c r="L281"/>
  <c r="N281"/>
  <c r="O281"/>
  <c r="P281"/>
  <c r="G283"/>
  <c r="U283" s="1"/>
  <c r="J283"/>
  <c r="M283"/>
  <c r="M284" s="1"/>
  <c r="H284"/>
  <c r="I284"/>
  <c r="K284"/>
  <c r="L284"/>
  <c r="N284"/>
  <c r="O284"/>
  <c r="P284"/>
  <c r="G286"/>
  <c r="U286" s="1"/>
  <c r="J286"/>
  <c r="M286"/>
  <c r="M287" s="1"/>
  <c r="H287"/>
  <c r="I287"/>
  <c r="J287"/>
  <c r="K287"/>
  <c r="L287"/>
  <c r="N287"/>
  <c r="O287"/>
  <c r="P287"/>
  <c r="G289"/>
  <c r="U289" s="1"/>
  <c r="J289"/>
  <c r="M289"/>
  <c r="M290" s="1"/>
  <c r="H290"/>
  <c r="I290"/>
  <c r="K290"/>
  <c r="L290"/>
  <c r="N290"/>
  <c r="O290"/>
  <c r="P290"/>
  <c r="G304"/>
  <c r="U304" s="1"/>
  <c r="J304"/>
  <c r="M304"/>
  <c r="H305"/>
  <c r="I305"/>
  <c r="K305"/>
  <c r="L305"/>
  <c r="N305"/>
  <c r="O305"/>
  <c r="P305"/>
  <c r="G313"/>
  <c r="U313" s="1"/>
  <c r="J313"/>
  <c r="H314"/>
  <c r="I314"/>
  <c r="K314"/>
  <c r="N314"/>
  <c r="O314"/>
  <c r="P314"/>
  <c r="G316"/>
  <c r="U316" s="1"/>
  <c r="J316"/>
  <c r="M316"/>
  <c r="M317" s="1"/>
  <c r="H317"/>
  <c r="I317"/>
  <c r="K317"/>
  <c r="L317"/>
  <c r="N317"/>
  <c r="O317"/>
  <c r="P317"/>
  <c r="G319"/>
  <c r="U319" s="1"/>
  <c r="J319"/>
  <c r="L319"/>
  <c r="H320"/>
  <c r="I320"/>
  <c r="J320"/>
  <c r="K320"/>
  <c r="M320"/>
  <c r="N320"/>
  <c r="O320"/>
  <c r="P320"/>
  <c r="G322"/>
  <c r="U322" s="1"/>
  <c r="J322"/>
  <c r="L322"/>
  <c r="H323"/>
  <c r="I323"/>
  <c r="K323"/>
  <c r="M323"/>
  <c r="N323"/>
  <c r="O323"/>
  <c r="P323"/>
  <c r="G325"/>
  <c r="U325" s="1"/>
  <c r="J325"/>
  <c r="M325"/>
  <c r="M326" s="1"/>
  <c r="H326"/>
  <c r="I326"/>
  <c r="K326"/>
  <c r="L326"/>
  <c r="N326"/>
  <c r="P326"/>
  <c r="G328"/>
  <c r="U328" s="1"/>
  <c r="J328"/>
  <c r="J329" s="1"/>
  <c r="M328"/>
  <c r="H329"/>
  <c r="I329"/>
  <c r="K329"/>
  <c r="L329"/>
  <c r="N329"/>
  <c r="O329"/>
  <c r="P329"/>
  <c r="G331"/>
  <c r="U331" s="1"/>
  <c r="J331"/>
  <c r="M331"/>
  <c r="H332"/>
  <c r="I332"/>
  <c r="K332"/>
  <c r="L332"/>
  <c r="N332"/>
  <c r="O332"/>
  <c r="P332"/>
  <c r="G334"/>
  <c r="U334" s="1"/>
  <c r="J334"/>
  <c r="M334"/>
  <c r="M335" s="1"/>
  <c r="H335"/>
  <c r="I335"/>
  <c r="K335"/>
  <c r="L335"/>
  <c r="N335"/>
  <c r="O335"/>
  <c r="P335"/>
  <c r="G337"/>
  <c r="U337" s="1"/>
  <c r="J337"/>
  <c r="M337"/>
  <c r="H338"/>
  <c r="I338"/>
  <c r="K338"/>
  <c r="L338"/>
  <c r="N338"/>
  <c r="O338"/>
  <c r="P338"/>
  <c r="G345"/>
  <c r="U345" s="1"/>
  <c r="I345"/>
  <c r="I347" s="1"/>
  <c r="M345"/>
  <c r="G346"/>
  <c r="U346" s="1"/>
  <c r="J346"/>
  <c r="M346"/>
  <c r="H347"/>
  <c r="K347"/>
  <c r="L347"/>
  <c r="N347"/>
  <c r="O347"/>
  <c r="P347"/>
  <c r="G348"/>
  <c r="U348" s="1"/>
  <c r="J348"/>
  <c r="M348"/>
  <c r="G349"/>
  <c r="U349" s="1"/>
  <c r="J349"/>
  <c r="M349"/>
  <c r="H350"/>
  <c r="I350"/>
  <c r="K350"/>
  <c r="L350"/>
  <c r="N350"/>
  <c r="O350"/>
  <c r="P350"/>
  <c r="G409"/>
  <c r="U409" s="1"/>
  <c r="J409"/>
  <c r="J410" s="1"/>
  <c r="M409"/>
  <c r="M410" s="1"/>
  <c r="H410"/>
  <c r="I410"/>
  <c r="K410"/>
  <c r="L410"/>
  <c r="N410"/>
  <c r="O410"/>
  <c r="P410"/>
  <c r="G412"/>
  <c r="U412" s="1"/>
  <c r="J412"/>
  <c r="J413" s="1"/>
  <c r="H413"/>
  <c r="I413"/>
  <c r="K413"/>
  <c r="L413"/>
  <c r="M413"/>
  <c r="N413"/>
  <c r="O413"/>
  <c r="P413"/>
  <c r="M422"/>
  <c r="G421"/>
  <c r="U421" s="1"/>
  <c r="J421"/>
  <c r="H422"/>
  <c r="I422"/>
  <c r="K422"/>
  <c r="L422"/>
  <c r="N422"/>
  <c r="O422"/>
  <c r="P422"/>
  <c r="M425"/>
  <c r="G424"/>
  <c r="U424" s="1"/>
  <c r="J424"/>
  <c r="H425"/>
  <c r="I425"/>
  <c r="K425"/>
  <c r="L425"/>
  <c r="N425"/>
  <c r="O425"/>
  <c r="P425"/>
  <c r="G427"/>
  <c r="U427" s="1"/>
  <c r="J427"/>
  <c r="M427"/>
  <c r="H428"/>
  <c r="I428"/>
  <c r="K428"/>
  <c r="L428"/>
  <c r="N428"/>
  <c r="O428"/>
  <c r="P428"/>
  <c r="M431"/>
  <c r="G430"/>
  <c r="U430" s="1"/>
  <c r="J430"/>
  <c r="H431"/>
  <c r="I431"/>
  <c r="K431"/>
  <c r="L431"/>
  <c r="N431"/>
  <c r="O431"/>
  <c r="P431"/>
  <c r="G433"/>
  <c r="U433" s="1"/>
  <c r="J433"/>
  <c r="L433"/>
  <c r="M433" s="1"/>
  <c r="H434"/>
  <c r="I434"/>
  <c r="K434"/>
  <c r="N434"/>
  <c r="O434"/>
  <c r="P434"/>
  <c r="G436"/>
  <c r="U436" s="1"/>
  <c r="J436"/>
  <c r="M436"/>
  <c r="H437"/>
  <c r="I437"/>
  <c r="K437"/>
  <c r="L437"/>
  <c r="N437"/>
  <c r="O437"/>
  <c r="P437"/>
  <c r="G438"/>
  <c r="U438" s="1"/>
  <c r="J438"/>
  <c r="M438"/>
  <c r="G439"/>
  <c r="U439" s="1"/>
  <c r="J439"/>
  <c r="M439"/>
  <c r="H440"/>
  <c r="I440"/>
  <c r="K440"/>
  <c r="L440"/>
  <c r="N440"/>
  <c r="O440"/>
  <c r="P440"/>
  <c r="G442"/>
  <c r="U442" s="1"/>
  <c r="J442"/>
  <c r="M442"/>
  <c r="H443"/>
  <c r="I443"/>
  <c r="K443"/>
  <c r="L443"/>
  <c r="N443"/>
  <c r="O443"/>
  <c r="P443"/>
  <c r="G445"/>
  <c r="U445" s="1"/>
  <c r="J445"/>
  <c r="M445"/>
  <c r="M446" s="1"/>
  <c r="H446"/>
  <c r="I446"/>
  <c r="K446"/>
  <c r="L446"/>
  <c r="N446"/>
  <c r="O446"/>
  <c r="P446"/>
  <c r="G448"/>
  <c r="U448" s="1"/>
  <c r="J448"/>
  <c r="J449" s="1"/>
  <c r="M448"/>
  <c r="H449"/>
  <c r="I449"/>
  <c r="K449"/>
  <c r="L449"/>
  <c r="N449"/>
  <c r="O449"/>
  <c r="P449"/>
  <c r="G451"/>
  <c r="U451" s="1"/>
  <c r="J451"/>
  <c r="M451"/>
  <c r="H452"/>
  <c r="I452"/>
  <c r="K452"/>
  <c r="L452"/>
  <c r="N452"/>
  <c r="O452"/>
  <c r="P452"/>
  <c r="G454"/>
  <c r="U454" s="1"/>
  <c r="J454"/>
  <c r="M454"/>
  <c r="H455"/>
  <c r="I455"/>
  <c r="K455"/>
  <c r="L455"/>
  <c r="N455"/>
  <c r="O455"/>
  <c r="P455"/>
  <c r="J456"/>
  <c r="M456"/>
  <c r="N456"/>
  <c r="G456" s="1"/>
  <c r="U456" s="1"/>
  <c r="G457"/>
  <c r="U457" s="1"/>
  <c r="J457"/>
  <c r="J458" s="1"/>
  <c r="M457"/>
  <c r="M458" s="1"/>
  <c r="H458"/>
  <c r="I458"/>
  <c r="K458"/>
  <c r="L458"/>
  <c r="O458"/>
  <c r="P458"/>
  <c r="G460"/>
  <c r="U460" s="1"/>
  <c r="J460"/>
  <c r="M460"/>
  <c r="M461" s="1"/>
  <c r="H461"/>
  <c r="I461"/>
  <c r="J461"/>
  <c r="K461"/>
  <c r="L461"/>
  <c r="O461"/>
  <c r="P461"/>
  <c r="G463"/>
  <c r="U463" s="1"/>
  <c r="J463"/>
  <c r="M463"/>
  <c r="H464"/>
  <c r="I464"/>
  <c r="K464"/>
  <c r="L464"/>
  <c r="N464"/>
  <c r="O464"/>
  <c r="P464"/>
  <c r="G472"/>
  <c r="U472" s="1"/>
  <c r="J472"/>
  <c r="M472"/>
  <c r="H473"/>
  <c r="I473"/>
  <c r="K473"/>
  <c r="L473"/>
  <c r="N473"/>
  <c r="O473"/>
  <c r="P473"/>
  <c r="G492"/>
  <c r="U492" s="1"/>
  <c r="J492"/>
  <c r="M492"/>
  <c r="G493"/>
  <c r="U493" s="1"/>
  <c r="J493"/>
  <c r="M493"/>
  <c r="H494"/>
  <c r="I494"/>
  <c r="K494"/>
  <c r="L494"/>
  <c r="N494"/>
  <c r="O494"/>
  <c r="P494"/>
  <c r="G496"/>
  <c r="U496" s="1"/>
  <c r="J496"/>
  <c r="J497" s="1"/>
  <c r="M496"/>
  <c r="M497" s="1"/>
  <c r="H497"/>
  <c r="I497"/>
  <c r="K497"/>
  <c r="L497"/>
  <c r="N497"/>
  <c r="O497"/>
  <c r="P497"/>
  <c r="G502"/>
  <c r="U502" s="1"/>
  <c r="J502"/>
  <c r="J503" s="1"/>
  <c r="M502"/>
  <c r="M503" s="1"/>
  <c r="H503"/>
  <c r="I503"/>
  <c r="K503"/>
  <c r="L503"/>
  <c r="N503"/>
  <c r="O503"/>
  <c r="P503"/>
  <c r="S26" l="1"/>
  <c r="S497"/>
  <c r="S437"/>
  <c r="S413"/>
  <c r="S338"/>
  <c r="S332"/>
  <c r="S320"/>
  <c r="S305"/>
  <c r="S239"/>
  <c r="S233"/>
  <c r="S227"/>
  <c r="S191"/>
  <c r="S185"/>
  <c r="S176"/>
  <c r="S128"/>
  <c r="S116"/>
  <c r="S107"/>
  <c r="S95"/>
  <c r="S83"/>
  <c r="S56"/>
  <c r="S41"/>
  <c r="U41" s="1"/>
  <c r="S473"/>
  <c r="S452"/>
  <c r="S446"/>
  <c r="S440"/>
  <c r="S431"/>
  <c r="S425"/>
  <c r="S350"/>
  <c r="S347"/>
  <c r="S326"/>
  <c r="S314"/>
  <c r="S284"/>
  <c r="S278"/>
  <c r="S272"/>
  <c r="S266"/>
  <c r="S260"/>
  <c r="S242"/>
  <c r="S221"/>
  <c r="S200"/>
  <c r="S170"/>
  <c r="S164"/>
  <c r="S158"/>
  <c r="S152"/>
  <c r="S146"/>
  <c r="S119"/>
  <c r="S113"/>
  <c r="S80"/>
  <c r="S62"/>
  <c r="S53"/>
  <c r="S47"/>
  <c r="S38"/>
  <c r="U38" s="1"/>
  <c r="S35"/>
  <c r="U35" s="1"/>
  <c r="S11"/>
  <c r="S503"/>
  <c r="S494"/>
  <c r="S335"/>
  <c r="S329"/>
  <c r="S317"/>
  <c r="S290"/>
  <c r="S254"/>
  <c r="S248"/>
  <c r="S245"/>
  <c r="S230"/>
  <c r="S224"/>
  <c r="S203"/>
  <c r="S194"/>
  <c r="S188"/>
  <c r="S179"/>
  <c r="S173"/>
  <c r="S134"/>
  <c r="S86"/>
  <c r="S77"/>
  <c r="S464"/>
  <c r="S455"/>
  <c r="S449"/>
  <c r="S443"/>
  <c r="S434"/>
  <c r="S428"/>
  <c r="S422"/>
  <c r="S410"/>
  <c r="S323"/>
  <c r="S287"/>
  <c r="S281"/>
  <c r="S275"/>
  <c r="S269"/>
  <c r="S263"/>
  <c r="S257"/>
  <c r="S251"/>
  <c r="S236"/>
  <c r="S206"/>
  <c r="S197"/>
  <c r="S182"/>
  <c r="S167"/>
  <c r="S161"/>
  <c r="S155"/>
  <c r="S149"/>
  <c r="S140"/>
  <c r="S125"/>
  <c r="S110"/>
  <c r="S104"/>
  <c r="S74"/>
  <c r="S65"/>
  <c r="S59"/>
  <c r="S50"/>
  <c r="S44"/>
  <c r="S32"/>
  <c r="G413"/>
  <c r="G290"/>
  <c r="G230"/>
  <c r="G179"/>
  <c r="G119"/>
  <c r="G77"/>
  <c r="G50"/>
  <c r="G44"/>
  <c r="G32"/>
  <c r="G503"/>
  <c r="G287"/>
  <c r="G281"/>
  <c r="G269"/>
  <c r="G104"/>
  <c r="G305"/>
  <c r="G251"/>
  <c r="G233"/>
  <c r="G227"/>
  <c r="G191"/>
  <c r="G176"/>
  <c r="G101"/>
  <c r="G83"/>
  <c r="G56"/>
  <c r="G497"/>
  <c r="G221"/>
  <c r="G200"/>
  <c r="G170"/>
  <c r="G164"/>
  <c r="G158"/>
  <c r="G152"/>
  <c r="G107"/>
  <c r="G62"/>
  <c r="G53"/>
  <c r="J206"/>
  <c r="J248"/>
  <c r="M128"/>
  <c r="G347"/>
  <c r="M185"/>
  <c r="J494"/>
  <c r="G248"/>
  <c r="G128"/>
  <c r="M173"/>
  <c r="M440"/>
  <c r="M206"/>
  <c r="M197"/>
  <c r="M86"/>
  <c r="M242"/>
  <c r="J224"/>
  <c r="M83"/>
  <c r="J350"/>
  <c r="J345"/>
  <c r="G464"/>
  <c r="M224"/>
  <c r="J128"/>
  <c r="M125"/>
  <c r="G257"/>
  <c r="G473"/>
  <c r="N458"/>
  <c r="S458" s="1"/>
  <c r="M452"/>
  <c r="J446"/>
  <c r="M443"/>
  <c r="G434"/>
  <c r="J422"/>
  <c r="M338"/>
  <c r="J305"/>
  <c r="J281"/>
  <c r="G239"/>
  <c r="G185"/>
  <c r="J182"/>
  <c r="G494"/>
  <c r="M455"/>
  <c r="J431"/>
  <c r="M428"/>
  <c r="G350"/>
  <c r="G326"/>
  <c r="J323"/>
  <c r="G317"/>
  <c r="J314"/>
  <c r="G242"/>
  <c r="G206"/>
  <c r="M182"/>
  <c r="M80"/>
  <c r="J317"/>
  <c r="M203"/>
  <c r="J338"/>
  <c r="G458"/>
  <c r="J437"/>
  <c r="G437"/>
  <c r="G335"/>
  <c r="G323"/>
  <c r="N101"/>
  <c r="J47"/>
  <c r="G449"/>
  <c r="G338"/>
  <c r="M269"/>
  <c r="M257"/>
  <c r="J464"/>
  <c r="G410"/>
  <c r="J335"/>
  <c r="J326"/>
  <c r="L323"/>
  <c r="M260"/>
  <c r="G203"/>
  <c r="G320"/>
  <c r="M266"/>
  <c r="M254"/>
  <c r="M239"/>
  <c r="J200"/>
  <c r="G194"/>
  <c r="M176"/>
  <c r="G173"/>
  <c r="J170"/>
  <c r="J164"/>
  <c r="J158"/>
  <c r="J152"/>
  <c r="J146"/>
  <c r="J107"/>
  <c r="J83"/>
  <c r="G80"/>
  <c r="G65"/>
  <c r="M473"/>
  <c r="J452"/>
  <c r="M449"/>
  <c r="J443"/>
  <c r="G443"/>
  <c r="G422"/>
  <c r="J347"/>
  <c r="M332"/>
  <c r="J332"/>
  <c r="G329"/>
  <c r="G314"/>
  <c r="G278"/>
  <c r="J275"/>
  <c r="G266"/>
  <c r="G254"/>
  <c r="G245"/>
  <c r="G236"/>
  <c r="M230"/>
  <c r="G224"/>
  <c r="M200"/>
  <c r="G197"/>
  <c r="J194"/>
  <c r="G188"/>
  <c r="G182"/>
  <c r="M170"/>
  <c r="G167"/>
  <c r="G161"/>
  <c r="G155"/>
  <c r="G149"/>
  <c r="G140"/>
  <c r="J125"/>
  <c r="G116"/>
  <c r="J110"/>
  <c r="J86"/>
  <c r="G74"/>
  <c r="J11"/>
  <c r="J473"/>
  <c r="J455"/>
  <c r="G455"/>
  <c r="M437"/>
  <c r="G332"/>
  <c r="M329"/>
  <c r="M245"/>
  <c r="M236"/>
  <c r="J116"/>
  <c r="M434"/>
  <c r="J434"/>
  <c r="J428"/>
  <c r="G428"/>
  <c r="J425"/>
  <c r="G110"/>
  <c r="G95"/>
  <c r="J62"/>
  <c r="M47"/>
  <c r="G11"/>
  <c r="M464"/>
  <c r="L320"/>
  <c r="G284"/>
  <c r="M275"/>
  <c r="G272"/>
  <c r="J269"/>
  <c r="M263"/>
  <c r="G260"/>
  <c r="J257"/>
  <c r="J242"/>
  <c r="J239"/>
  <c r="J233"/>
  <c r="J227"/>
  <c r="J221"/>
  <c r="J203"/>
  <c r="J197"/>
  <c r="J191"/>
  <c r="J185"/>
  <c r="J179"/>
  <c r="J173"/>
  <c r="J167"/>
  <c r="G134"/>
  <c r="G59"/>
  <c r="J26"/>
  <c r="G452"/>
  <c r="G446"/>
  <c r="J440"/>
  <c r="G440"/>
  <c r="G431"/>
  <c r="G425"/>
  <c r="M350"/>
  <c r="M347"/>
  <c r="J290"/>
  <c r="J284"/>
  <c r="M278"/>
  <c r="G275"/>
  <c r="J272"/>
  <c r="G263"/>
  <c r="J260"/>
  <c r="G146"/>
  <c r="G125"/>
  <c r="G113"/>
  <c r="G86"/>
  <c r="M77"/>
  <c r="J65"/>
  <c r="J59"/>
  <c r="G47"/>
  <c r="M494"/>
  <c r="G461"/>
  <c r="M305"/>
  <c r="J263"/>
  <c r="J245"/>
  <c r="G26"/>
  <c r="J119"/>
  <c r="N461"/>
  <c r="L434"/>
  <c r="I7" l="1"/>
  <c r="U32"/>
  <c r="U44"/>
  <c r="U74"/>
  <c r="U140"/>
  <c r="U167"/>
  <c r="U236"/>
  <c r="U269"/>
  <c r="U323"/>
  <c r="U434"/>
  <c r="U464"/>
  <c r="U173"/>
  <c r="U203"/>
  <c r="U248"/>
  <c r="U329"/>
  <c r="U11"/>
  <c r="U53"/>
  <c r="U119"/>
  <c r="U164"/>
  <c r="U242"/>
  <c r="U278"/>
  <c r="U347"/>
  <c r="U440"/>
  <c r="U107"/>
  <c r="U185"/>
  <c r="U239"/>
  <c r="U338"/>
  <c r="U26"/>
  <c r="U65"/>
  <c r="U125"/>
  <c r="U161"/>
  <c r="U206"/>
  <c r="U263"/>
  <c r="U287"/>
  <c r="U428"/>
  <c r="U455"/>
  <c r="U134"/>
  <c r="U194"/>
  <c r="U245"/>
  <c r="U317"/>
  <c r="U503"/>
  <c r="U47"/>
  <c r="U113"/>
  <c r="U158"/>
  <c r="U221"/>
  <c r="U272"/>
  <c r="U326"/>
  <c r="U431"/>
  <c r="U473"/>
  <c r="U95"/>
  <c r="U176"/>
  <c r="U233"/>
  <c r="U332"/>
  <c r="U497"/>
  <c r="U59"/>
  <c r="U110"/>
  <c r="U155"/>
  <c r="U197"/>
  <c r="U257"/>
  <c r="U281"/>
  <c r="U422"/>
  <c r="U449"/>
  <c r="U86"/>
  <c r="U188"/>
  <c r="U230"/>
  <c r="U290"/>
  <c r="U494"/>
  <c r="U80"/>
  <c r="U152"/>
  <c r="U200"/>
  <c r="U266"/>
  <c r="U314"/>
  <c r="U425"/>
  <c r="U452"/>
  <c r="U83"/>
  <c r="U128"/>
  <c r="U227"/>
  <c r="U320"/>
  <c r="U437"/>
  <c r="U458"/>
  <c r="U50"/>
  <c r="U104"/>
  <c r="U149"/>
  <c r="U182"/>
  <c r="U251"/>
  <c r="U275"/>
  <c r="U410"/>
  <c r="U443"/>
  <c r="U77"/>
  <c r="U179"/>
  <c r="U224"/>
  <c r="U254"/>
  <c r="U335"/>
  <c r="U62"/>
  <c r="U146"/>
  <c r="U170"/>
  <c r="U260"/>
  <c r="U284"/>
  <c r="U350"/>
  <c r="U446"/>
  <c r="U56"/>
  <c r="U116"/>
  <c r="U191"/>
  <c r="U305"/>
  <c r="U413"/>
  <c r="S101"/>
  <c r="U101" s="1"/>
  <c r="S461"/>
  <c r="U461" s="1"/>
  <c r="H7"/>
  <c r="I6"/>
  <c r="H6"/>
  <c r="J6" l="1"/>
  <c r="I8"/>
  <c r="J7"/>
  <c r="H8"/>
  <c r="M314"/>
  <c r="L314"/>
  <c r="P6" l="1"/>
  <c r="O7"/>
  <c r="P7"/>
  <c r="O6"/>
  <c r="N7"/>
  <c r="N6"/>
  <c r="J8"/>
  <c r="L7"/>
  <c r="L6"/>
  <c r="K6"/>
  <c r="K7"/>
  <c r="O8" l="1"/>
  <c r="P8"/>
  <c r="N8"/>
  <c r="L8"/>
  <c r="G6"/>
  <c r="M6"/>
  <c r="K8"/>
  <c r="M7"/>
  <c r="G7"/>
  <c r="G8" l="1"/>
  <c r="M8"/>
</calcChain>
</file>

<file path=xl/comments1.xml><?xml version="1.0" encoding="utf-8"?>
<comments xmlns="http://schemas.openxmlformats.org/spreadsheetml/2006/main">
  <authors>
    <author>cjcity</author>
    <author>user</author>
  </authors>
  <commentList>
    <comment ref="E93" authorId="0">
      <text>
        <r>
          <rPr>
            <b/>
            <sz val="9"/>
            <color indexed="81"/>
            <rFont val="돋움"/>
            <family val="3"/>
            <charset val="129"/>
          </rPr>
          <t>작성방법</t>
        </r>
        <r>
          <rPr>
            <b/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Tahoma"/>
            <family val="2"/>
          </rPr>
          <t xml:space="preserve">
1. </t>
        </r>
        <r>
          <rPr>
            <b/>
            <sz val="9"/>
            <color indexed="81"/>
            <rFont val="돋움"/>
            <family val="3"/>
            <charset val="129"/>
          </rPr>
          <t>계속비로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승인된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사업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⇒</t>
        </r>
        <r>
          <rPr>
            <b/>
            <sz val="11"/>
            <color indexed="10"/>
            <rFont val="맑은 고딕"/>
            <family val="3"/>
            <charset val="129"/>
          </rPr>
          <t xml:space="preserve"> 2016년 2회추경시
     의회승인내역을 참고하여
     2016년 3회추경시
     변경할 값을 기존란에 표기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⇒</t>
        </r>
        <r>
          <rPr>
            <b/>
            <sz val="9"/>
            <color indexed="10"/>
            <rFont val="맑은 고딕"/>
            <family val="3"/>
            <charset val="129"/>
          </rPr>
          <t xml:space="preserve"> </t>
        </r>
        <r>
          <rPr>
            <b/>
            <sz val="11"/>
            <color indexed="10"/>
            <rFont val="맑은 고딕"/>
            <family val="3"/>
            <charset val="129"/>
          </rPr>
          <t>2016년 3회추경
     변경값과 연동되어야 함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2. </t>
        </r>
        <r>
          <rPr>
            <b/>
            <sz val="9"/>
            <color indexed="81"/>
            <rFont val="돋움"/>
            <family val="3"/>
            <charset val="129"/>
          </rPr>
          <t>계속비로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신규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등록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사업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⇒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기존값은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모두</t>
        </r>
        <r>
          <rPr>
            <sz val="9"/>
            <color indexed="81"/>
            <rFont val="Tahoma"/>
            <family val="2"/>
          </rPr>
          <t xml:space="preserve"> 0</t>
        </r>
        <r>
          <rPr>
            <sz val="9"/>
            <color indexed="81"/>
            <rFont val="돋움"/>
            <family val="3"/>
            <charset val="129"/>
          </rPr>
          <t>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입력</t>
        </r>
      </text>
    </comment>
    <comment ref="E94" authorId="0">
      <text>
        <r>
          <rPr>
            <b/>
            <sz val="9"/>
            <color indexed="81"/>
            <rFont val="돋움"/>
            <family val="3"/>
            <charset val="129"/>
          </rPr>
          <t>작성방법</t>
        </r>
        <r>
          <rPr>
            <b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
1. </t>
        </r>
        <r>
          <rPr>
            <b/>
            <sz val="9"/>
            <color indexed="81"/>
            <rFont val="돋움"/>
            <family val="3"/>
            <charset val="129"/>
          </rPr>
          <t>계속비로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승인된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사업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⇒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기존값과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변동없으면</t>
        </r>
        <r>
          <rPr>
            <sz val="9"/>
            <color indexed="81"/>
            <rFont val="Tahoma"/>
            <family val="2"/>
          </rPr>
          <t xml:space="preserve"> 
      </t>
        </r>
        <r>
          <rPr>
            <sz val="9"/>
            <color indexed="81"/>
            <rFont val="돋움"/>
            <family val="3"/>
            <charset val="129"/>
          </rPr>
          <t>기존값과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동일하게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작성
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⇒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기존값과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변동있으면</t>
        </r>
        <r>
          <rPr>
            <sz val="9"/>
            <color indexed="81"/>
            <rFont val="Tahoma"/>
            <family val="2"/>
          </rPr>
          <t xml:space="preserve"> 
      </t>
        </r>
        <r>
          <rPr>
            <sz val="9"/>
            <color indexed="81"/>
            <rFont val="돋움"/>
            <family val="3"/>
            <charset val="129"/>
          </rPr>
          <t>변동값을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작성
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⇒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사업개요의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변경사항이
</t>
        </r>
        <r>
          <rPr>
            <sz val="9"/>
            <color indexed="81"/>
            <rFont val="Tahoma"/>
            <family val="2"/>
          </rPr>
          <t xml:space="preserve">      </t>
        </r>
        <r>
          <rPr>
            <sz val="9"/>
            <color indexed="81"/>
            <rFont val="돋움"/>
            <family val="3"/>
            <charset val="129"/>
          </rPr>
          <t>있을경우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반드시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수록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2. </t>
        </r>
        <r>
          <rPr>
            <b/>
            <sz val="9"/>
            <color indexed="81"/>
            <rFont val="돋움"/>
            <family val="3"/>
            <charset val="129"/>
          </rPr>
          <t>계속비로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신규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등록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⇒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변경값에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표기</t>
        </r>
      </text>
    </comment>
    <comment ref="E297" authorId="0">
      <text>
        <r>
          <rPr>
            <b/>
            <sz val="9"/>
            <color indexed="81"/>
            <rFont val="돋움"/>
            <family val="3"/>
            <charset val="129"/>
          </rPr>
          <t>작성방법</t>
        </r>
        <r>
          <rPr>
            <b/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Tahoma"/>
            <family val="2"/>
          </rPr>
          <t xml:space="preserve">
1. </t>
        </r>
        <r>
          <rPr>
            <b/>
            <sz val="9"/>
            <color indexed="81"/>
            <rFont val="돋움"/>
            <family val="3"/>
            <charset val="129"/>
          </rPr>
          <t>계속비로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승인된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사업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⇒</t>
        </r>
        <r>
          <rPr>
            <b/>
            <sz val="11"/>
            <color indexed="10"/>
            <rFont val="맑은 고딕"/>
            <family val="3"/>
            <charset val="129"/>
          </rPr>
          <t xml:space="preserve"> 2016년 2회추경시
     의회승인내역을 참고하여
     2016년 3회추경시
     변경할 값을 기존란에 표기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⇒</t>
        </r>
        <r>
          <rPr>
            <b/>
            <sz val="9"/>
            <color indexed="10"/>
            <rFont val="맑은 고딕"/>
            <family val="3"/>
            <charset val="129"/>
          </rPr>
          <t xml:space="preserve"> </t>
        </r>
        <r>
          <rPr>
            <b/>
            <sz val="11"/>
            <color indexed="10"/>
            <rFont val="맑은 고딕"/>
            <family val="3"/>
            <charset val="129"/>
          </rPr>
          <t>2016년 3회추경
     변경값과 연동되어야 함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2. </t>
        </r>
        <r>
          <rPr>
            <b/>
            <sz val="9"/>
            <color indexed="81"/>
            <rFont val="돋움"/>
            <family val="3"/>
            <charset val="129"/>
          </rPr>
          <t>계속비로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신규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등록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사업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⇒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기존값은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모두</t>
        </r>
        <r>
          <rPr>
            <sz val="9"/>
            <color indexed="81"/>
            <rFont val="Tahoma"/>
            <family val="2"/>
          </rPr>
          <t xml:space="preserve"> 0</t>
        </r>
        <r>
          <rPr>
            <sz val="9"/>
            <color indexed="81"/>
            <rFont val="돋움"/>
            <family val="3"/>
            <charset val="129"/>
          </rPr>
          <t>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입력</t>
        </r>
      </text>
    </comment>
    <comment ref="E298" authorId="0">
      <text>
        <r>
          <rPr>
            <b/>
            <sz val="9"/>
            <color indexed="81"/>
            <rFont val="돋움"/>
            <family val="3"/>
            <charset val="129"/>
          </rPr>
          <t>작성방법</t>
        </r>
        <r>
          <rPr>
            <b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
1. </t>
        </r>
        <r>
          <rPr>
            <b/>
            <sz val="9"/>
            <color indexed="81"/>
            <rFont val="돋움"/>
            <family val="3"/>
            <charset val="129"/>
          </rPr>
          <t>계속비로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승인된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사업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⇒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기존값과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변동없으면</t>
        </r>
        <r>
          <rPr>
            <sz val="9"/>
            <color indexed="81"/>
            <rFont val="Tahoma"/>
            <family val="2"/>
          </rPr>
          <t xml:space="preserve"> 
      </t>
        </r>
        <r>
          <rPr>
            <sz val="9"/>
            <color indexed="81"/>
            <rFont val="돋움"/>
            <family val="3"/>
            <charset val="129"/>
          </rPr>
          <t>기존값과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동일하게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작성
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⇒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기존값과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변동있으면</t>
        </r>
        <r>
          <rPr>
            <sz val="9"/>
            <color indexed="81"/>
            <rFont val="Tahoma"/>
            <family val="2"/>
          </rPr>
          <t xml:space="preserve"> 
      </t>
        </r>
        <r>
          <rPr>
            <sz val="9"/>
            <color indexed="81"/>
            <rFont val="돋움"/>
            <family val="3"/>
            <charset val="129"/>
          </rPr>
          <t>변동값을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작성
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⇒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사업개요의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변경사항이
</t>
        </r>
        <r>
          <rPr>
            <sz val="9"/>
            <color indexed="81"/>
            <rFont val="Tahoma"/>
            <family val="2"/>
          </rPr>
          <t xml:space="preserve">      </t>
        </r>
        <r>
          <rPr>
            <sz val="9"/>
            <color indexed="81"/>
            <rFont val="돋움"/>
            <family val="3"/>
            <charset val="129"/>
          </rPr>
          <t>있을경우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반드시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수록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2. </t>
        </r>
        <r>
          <rPr>
            <b/>
            <sz val="9"/>
            <color indexed="81"/>
            <rFont val="돋움"/>
            <family val="3"/>
            <charset val="129"/>
          </rPr>
          <t>계속비로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신규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등록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⇒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변경값에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표기</t>
        </r>
      </text>
    </comment>
    <comment ref="E351" authorId="0">
      <text>
        <r>
          <rPr>
            <b/>
            <sz val="9"/>
            <color indexed="81"/>
            <rFont val="돋움"/>
            <family val="3"/>
            <charset val="129"/>
          </rPr>
          <t>작성방법</t>
        </r>
        <r>
          <rPr>
            <b/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Tahoma"/>
            <family val="2"/>
          </rPr>
          <t xml:space="preserve">
1. </t>
        </r>
        <r>
          <rPr>
            <b/>
            <sz val="9"/>
            <color indexed="81"/>
            <rFont val="돋움"/>
            <family val="3"/>
            <charset val="129"/>
          </rPr>
          <t>계속비로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승인된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사업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⇒</t>
        </r>
        <r>
          <rPr>
            <b/>
            <sz val="11"/>
            <color indexed="10"/>
            <rFont val="맑은 고딕"/>
            <family val="3"/>
            <charset val="129"/>
          </rPr>
          <t xml:space="preserve"> 2016년 2회추경시
     의회승인내역을 참고하여
     2016년 3회추경시
     변경할 값을 기존란에 표기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⇒</t>
        </r>
        <r>
          <rPr>
            <b/>
            <sz val="9"/>
            <color indexed="10"/>
            <rFont val="맑은 고딕"/>
            <family val="3"/>
            <charset val="129"/>
          </rPr>
          <t xml:space="preserve"> </t>
        </r>
        <r>
          <rPr>
            <b/>
            <sz val="11"/>
            <color indexed="10"/>
            <rFont val="맑은 고딕"/>
            <family val="3"/>
            <charset val="129"/>
          </rPr>
          <t>2016년 3회추경
     변경값과 연동되어야 함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2. </t>
        </r>
        <r>
          <rPr>
            <b/>
            <sz val="9"/>
            <color indexed="81"/>
            <rFont val="돋움"/>
            <family val="3"/>
            <charset val="129"/>
          </rPr>
          <t>계속비로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신규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등록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사업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⇒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기존값은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모두</t>
        </r>
        <r>
          <rPr>
            <sz val="9"/>
            <color indexed="81"/>
            <rFont val="Tahoma"/>
            <family val="2"/>
          </rPr>
          <t xml:space="preserve"> 0</t>
        </r>
        <r>
          <rPr>
            <sz val="9"/>
            <color indexed="81"/>
            <rFont val="돋움"/>
            <family val="3"/>
            <charset val="129"/>
          </rPr>
          <t>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입력</t>
        </r>
      </text>
    </comment>
    <comment ref="E352" authorId="0">
      <text>
        <r>
          <rPr>
            <b/>
            <sz val="9"/>
            <color indexed="81"/>
            <rFont val="돋움"/>
            <family val="3"/>
            <charset val="129"/>
          </rPr>
          <t>작성방법</t>
        </r>
        <r>
          <rPr>
            <b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
1. </t>
        </r>
        <r>
          <rPr>
            <b/>
            <sz val="9"/>
            <color indexed="81"/>
            <rFont val="돋움"/>
            <family val="3"/>
            <charset val="129"/>
          </rPr>
          <t>계속비로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승인된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사업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⇒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기존값과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변동없으면</t>
        </r>
        <r>
          <rPr>
            <sz val="9"/>
            <color indexed="81"/>
            <rFont val="Tahoma"/>
            <family val="2"/>
          </rPr>
          <t xml:space="preserve"> 
      </t>
        </r>
        <r>
          <rPr>
            <sz val="9"/>
            <color indexed="81"/>
            <rFont val="돋움"/>
            <family val="3"/>
            <charset val="129"/>
          </rPr>
          <t>기존값과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동일하게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작성
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⇒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기존값과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변동있으면</t>
        </r>
        <r>
          <rPr>
            <sz val="9"/>
            <color indexed="81"/>
            <rFont val="Tahoma"/>
            <family val="2"/>
          </rPr>
          <t xml:space="preserve"> 
      </t>
        </r>
        <r>
          <rPr>
            <sz val="9"/>
            <color indexed="81"/>
            <rFont val="돋움"/>
            <family val="3"/>
            <charset val="129"/>
          </rPr>
          <t>변동값을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작성
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⇒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사업개요의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변경사항이
</t>
        </r>
        <r>
          <rPr>
            <sz val="9"/>
            <color indexed="81"/>
            <rFont val="Tahoma"/>
            <family val="2"/>
          </rPr>
          <t xml:space="preserve">      </t>
        </r>
        <r>
          <rPr>
            <sz val="9"/>
            <color indexed="81"/>
            <rFont val="돋움"/>
            <family val="3"/>
            <charset val="129"/>
          </rPr>
          <t>있을경우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반드시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수록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2. </t>
        </r>
        <r>
          <rPr>
            <b/>
            <sz val="9"/>
            <color indexed="81"/>
            <rFont val="돋움"/>
            <family val="3"/>
            <charset val="129"/>
          </rPr>
          <t>계속비로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신규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등록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⇒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변경값에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표기</t>
        </r>
      </text>
    </comment>
    <comment ref="E357" authorId="0">
      <text>
        <r>
          <rPr>
            <b/>
            <sz val="9"/>
            <color indexed="81"/>
            <rFont val="돋움"/>
            <family val="3"/>
            <charset val="129"/>
          </rPr>
          <t>작성방법</t>
        </r>
        <r>
          <rPr>
            <b/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Tahoma"/>
            <family val="2"/>
          </rPr>
          <t xml:space="preserve">
1. </t>
        </r>
        <r>
          <rPr>
            <b/>
            <sz val="9"/>
            <color indexed="81"/>
            <rFont val="돋움"/>
            <family val="3"/>
            <charset val="129"/>
          </rPr>
          <t>계속비로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승인된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사업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⇒</t>
        </r>
        <r>
          <rPr>
            <b/>
            <sz val="11"/>
            <color indexed="10"/>
            <rFont val="맑은 고딕"/>
            <family val="3"/>
            <charset val="129"/>
          </rPr>
          <t xml:space="preserve"> 2016년 2회추경시
     의회승인내역을 참고하여
     2016년 3회추경시
     변경할 값을 기존란에 표기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⇒</t>
        </r>
        <r>
          <rPr>
            <b/>
            <sz val="9"/>
            <color indexed="10"/>
            <rFont val="맑은 고딕"/>
            <family val="3"/>
            <charset val="129"/>
          </rPr>
          <t xml:space="preserve"> </t>
        </r>
        <r>
          <rPr>
            <b/>
            <sz val="11"/>
            <color indexed="10"/>
            <rFont val="맑은 고딕"/>
            <family val="3"/>
            <charset val="129"/>
          </rPr>
          <t>2016년 3회추경
     변경값과 연동되어야 함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2. </t>
        </r>
        <r>
          <rPr>
            <b/>
            <sz val="9"/>
            <color indexed="81"/>
            <rFont val="돋움"/>
            <family val="3"/>
            <charset val="129"/>
          </rPr>
          <t>계속비로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신규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등록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사업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⇒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기존값은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모두</t>
        </r>
        <r>
          <rPr>
            <sz val="9"/>
            <color indexed="81"/>
            <rFont val="Tahoma"/>
            <family val="2"/>
          </rPr>
          <t xml:space="preserve"> 0</t>
        </r>
        <r>
          <rPr>
            <sz val="9"/>
            <color indexed="81"/>
            <rFont val="돋움"/>
            <family val="3"/>
            <charset val="129"/>
          </rPr>
          <t>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입력</t>
        </r>
      </text>
    </comment>
    <comment ref="E358" authorId="0">
      <text>
        <r>
          <rPr>
            <b/>
            <sz val="9"/>
            <color indexed="81"/>
            <rFont val="돋움"/>
            <family val="3"/>
            <charset val="129"/>
          </rPr>
          <t>작성방법</t>
        </r>
        <r>
          <rPr>
            <b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
1. </t>
        </r>
        <r>
          <rPr>
            <b/>
            <sz val="9"/>
            <color indexed="81"/>
            <rFont val="돋움"/>
            <family val="3"/>
            <charset val="129"/>
          </rPr>
          <t>계속비로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승인된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사업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⇒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기존값과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변동없으면</t>
        </r>
        <r>
          <rPr>
            <sz val="9"/>
            <color indexed="81"/>
            <rFont val="Tahoma"/>
            <family val="2"/>
          </rPr>
          <t xml:space="preserve"> 
      </t>
        </r>
        <r>
          <rPr>
            <sz val="9"/>
            <color indexed="81"/>
            <rFont val="돋움"/>
            <family val="3"/>
            <charset val="129"/>
          </rPr>
          <t>기존값과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동일하게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작성
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⇒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기존값과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변동있으면</t>
        </r>
        <r>
          <rPr>
            <sz val="9"/>
            <color indexed="81"/>
            <rFont val="Tahoma"/>
            <family val="2"/>
          </rPr>
          <t xml:space="preserve"> 
      </t>
        </r>
        <r>
          <rPr>
            <sz val="9"/>
            <color indexed="81"/>
            <rFont val="돋움"/>
            <family val="3"/>
            <charset val="129"/>
          </rPr>
          <t>변동값을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작성
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⇒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사업개요의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변경사항이
</t>
        </r>
        <r>
          <rPr>
            <sz val="9"/>
            <color indexed="81"/>
            <rFont val="Tahoma"/>
            <family val="2"/>
          </rPr>
          <t xml:space="preserve">      </t>
        </r>
        <r>
          <rPr>
            <sz val="9"/>
            <color indexed="81"/>
            <rFont val="돋움"/>
            <family val="3"/>
            <charset val="129"/>
          </rPr>
          <t>있을경우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반드시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수록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2. </t>
        </r>
        <r>
          <rPr>
            <b/>
            <sz val="9"/>
            <color indexed="81"/>
            <rFont val="돋움"/>
            <family val="3"/>
            <charset val="129"/>
          </rPr>
          <t>계속비로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신규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등록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⇒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변경값에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표기</t>
        </r>
      </text>
    </comment>
    <comment ref="E360" authorId="0">
      <text>
        <r>
          <rPr>
            <b/>
            <sz val="9"/>
            <color indexed="81"/>
            <rFont val="돋움"/>
            <family val="3"/>
            <charset val="129"/>
          </rPr>
          <t>작성방법</t>
        </r>
        <r>
          <rPr>
            <b/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Tahoma"/>
            <family val="2"/>
          </rPr>
          <t xml:space="preserve">
1. </t>
        </r>
        <r>
          <rPr>
            <b/>
            <sz val="9"/>
            <color indexed="81"/>
            <rFont val="돋움"/>
            <family val="3"/>
            <charset val="129"/>
          </rPr>
          <t>계속비로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승인된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사업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⇒</t>
        </r>
        <r>
          <rPr>
            <b/>
            <sz val="11"/>
            <color indexed="10"/>
            <rFont val="맑은 고딕"/>
            <family val="3"/>
            <charset val="129"/>
          </rPr>
          <t xml:space="preserve"> 2016년 2회추경시
     의회승인내역을 참고하여
     2016년 3회추경시
     변경할 값을 기존란에 표기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⇒</t>
        </r>
        <r>
          <rPr>
            <b/>
            <sz val="9"/>
            <color indexed="10"/>
            <rFont val="맑은 고딕"/>
            <family val="3"/>
            <charset val="129"/>
          </rPr>
          <t xml:space="preserve"> </t>
        </r>
        <r>
          <rPr>
            <b/>
            <sz val="11"/>
            <color indexed="10"/>
            <rFont val="맑은 고딕"/>
            <family val="3"/>
            <charset val="129"/>
          </rPr>
          <t>2016년 3회추경
     변경값과 연동되어야 함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2. </t>
        </r>
        <r>
          <rPr>
            <b/>
            <sz val="9"/>
            <color indexed="81"/>
            <rFont val="돋움"/>
            <family val="3"/>
            <charset val="129"/>
          </rPr>
          <t>계속비로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신규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등록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사업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⇒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기존값은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모두</t>
        </r>
        <r>
          <rPr>
            <sz val="9"/>
            <color indexed="81"/>
            <rFont val="Tahoma"/>
            <family val="2"/>
          </rPr>
          <t xml:space="preserve"> 0</t>
        </r>
        <r>
          <rPr>
            <sz val="9"/>
            <color indexed="81"/>
            <rFont val="돋움"/>
            <family val="3"/>
            <charset val="129"/>
          </rPr>
          <t>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입력</t>
        </r>
      </text>
    </comment>
    <comment ref="E361" authorId="0">
      <text>
        <r>
          <rPr>
            <b/>
            <sz val="9"/>
            <color indexed="81"/>
            <rFont val="돋움"/>
            <family val="3"/>
            <charset val="129"/>
          </rPr>
          <t>작성방법</t>
        </r>
        <r>
          <rPr>
            <b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
1. </t>
        </r>
        <r>
          <rPr>
            <b/>
            <sz val="9"/>
            <color indexed="81"/>
            <rFont val="돋움"/>
            <family val="3"/>
            <charset val="129"/>
          </rPr>
          <t>계속비로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승인된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사업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⇒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기존값과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변동없으면</t>
        </r>
        <r>
          <rPr>
            <sz val="9"/>
            <color indexed="81"/>
            <rFont val="Tahoma"/>
            <family val="2"/>
          </rPr>
          <t xml:space="preserve"> 
      </t>
        </r>
        <r>
          <rPr>
            <sz val="9"/>
            <color indexed="81"/>
            <rFont val="돋움"/>
            <family val="3"/>
            <charset val="129"/>
          </rPr>
          <t>기존값과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동일하게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작성
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⇒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기존값과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변동있으면</t>
        </r>
        <r>
          <rPr>
            <sz val="9"/>
            <color indexed="81"/>
            <rFont val="Tahoma"/>
            <family val="2"/>
          </rPr>
          <t xml:space="preserve"> 
      </t>
        </r>
        <r>
          <rPr>
            <sz val="9"/>
            <color indexed="81"/>
            <rFont val="돋움"/>
            <family val="3"/>
            <charset val="129"/>
          </rPr>
          <t>변동값을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작성
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⇒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사업개요의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변경사항이
</t>
        </r>
        <r>
          <rPr>
            <sz val="9"/>
            <color indexed="81"/>
            <rFont val="Tahoma"/>
            <family val="2"/>
          </rPr>
          <t xml:space="preserve">      </t>
        </r>
        <r>
          <rPr>
            <sz val="9"/>
            <color indexed="81"/>
            <rFont val="돋움"/>
            <family val="3"/>
            <charset val="129"/>
          </rPr>
          <t>있을경우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반드시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수록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2. </t>
        </r>
        <r>
          <rPr>
            <b/>
            <sz val="9"/>
            <color indexed="81"/>
            <rFont val="돋움"/>
            <family val="3"/>
            <charset val="129"/>
          </rPr>
          <t>계속비로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신규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등록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⇒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변경값에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표기</t>
        </r>
      </text>
    </comment>
    <comment ref="N381" authorId="1">
      <text>
        <r>
          <rPr>
            <b/>
            <sz val="9"/>
            <color indexed="81"/>
            <rFont val="Tahoma"/>
            <family val="2"/>
          </rPr>
          <t xml:space="preserve">2017 </t>
        </r>
        <r>
          <rPr>
            <b/>
            <sz val="9"/>
            <color indexed="81"/>
            <rFont val="돋움"/>
            <family val="3"/>
            <charset val="129"/>
          </rPr>
          <t>본예산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계속비조서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수정해주세요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382" authorId="1">
      <text>
        <r>
          <rPr>
            <b/>
            <sz val="9"/>
            <color indexed="81"/>
            <rFont val="Tahoma"/>
            <family val="2"/>
          </rPr>
          <t xml:space="preserve">2017 </t>
        </r>
        <r>
          <rPr>
            <b/>
            <sz val="9"/>
            <color indexed="81"/>
            <rFont val="돋움"/>
            <family val="3"/>
            <charset val="129"/>
          </rPr>
          <t>본예산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계속비조서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수정해주세요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02" authorId="0">
      <text>
        <r>
          <rPr>
            <b/>
            <sz val="9"/>
            <color indexed="81"/>
            <rFont val="돋움"/>
            <family val="3"/>
            <charset val="129"/>
          </rPr>
          <t>작성방법</t>
        </r>
        <r>
          <rPr>
            <b/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Tahoma"/>
            <family val="2"/>
          </rPr>
          <t xml:space="preserve">
1. </t>
        </r>
        <r>
          <rPr>
            <b/>
            <sz val="9"/>
            <color indexed="81"/>
            <rFont val="돋움"/>
            <family val="3"/>
            <charset val="129"/>
          </rPr>
          <t>계속비로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승인된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사업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⇒</t>
        </r>
        <r>
          <rPr>
            <b/>
            <sz val="11"/>
            <color indexed="10"/>
            <rFont val="맑은 고딕"/>
            <family val="3"/>
            <charset val="129"/>
          </rPr>
          <t xml:space="preserve"> 2016년 2회추경시
     의회승인내역을 참고하여
     2016년 3회추경시
     변경할 값을 기존란에 표기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⇒</t>
        </r>
        <r>
          <rPr>
            <b/>
            <sz val="9"/>
            <color indexed="10"/>
            <rFont val="맑은 고딕"/>
            <family val="3"/>
            <charset val="129"/>
          </rPr>
          <t xml:space="preserve"> </t>
        </r>
        <r>
          <rPr>
            <b/>
            <sz val="11"/>
            <color indexed="10"/>
            <rFont val="맑은 고딕"/>
            <family val="3"/>
            <charset val="129"/>
          </rPr>
          <t>2016년 3회추경
     변경값과 연동되어야 함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2. </t>
        </r>
        <r>
          <rPr>
            <b/>
            <sz val="9"/>
            <color indexed="81"/>
            <rFont val="돋움"/>
            <family val="3"/>
            <charset val="129"/>
          </rPr>
          <t>계속비로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신규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등록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사업</t>
        </r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⇒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기존값은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모두</t>
        </r>
        <r>
          <rPr>
            <sz val="9"/>
            <color indexed="81"/>
            <rFont val="Tahoma"/>
            <family val="2"/>
          </rPr>
          <t xml:space="preserve"> 0</t>
        </r>
        <r>
          <rPr>
            <sz val="9"/>
            <color indexed="81"/>
            <rFont val="돋움"/>
            <family val="3"/>
            <charset val="129"/>
          </rPr>
          <t>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입력</t>
        </r>
      </text>
    </comment>
  </commentList>
</comments>
</file>

<file path=xl/sharedStrings.xml><?xml version="1.0" encoding="utf-8"?>
<sst xmlns="http://schemas.openxmlformats.org/spreadsheetml/2006/main" count="4619" uniqueCount="1475">
  <si>
    <t>구분</t>
  </si>
  <si>
    <t>사업개요</t>
  </si>
  <si>
    <t>총사업비</t>
  </si>
  <si>
    <t>예산액</t>
  </si>
  <si>
    <t>지출액</t>
  </si>
  <si>
    <t>지출잔액</t>
  </si>
  <si>
    <t>기존</t>
  </si>
  <si>
    <t>변경</t>
  </si>
  <si>
    <t>증감</t>
  </si>
  <si>
    <t>창조도시
건설</t>
  </si>
  <si>
    <t>도시재생선도사업</t>
  </si>
  <si>
    <t>산업기능
이전적지를
활용한
창조경제
중심지구
조성</t>
  </si>
  <si>
    <t>지역경제안정</t>
  </si>
  <si>
    <t>시장유통관리</t>
  </si>
  <si>
    <t>시립미술관
건립</t>
  </si>
  <si>
    <t>문화재
보존관리</t>
  </si>
  <si>
    <t>상당산성 
정비사업</t>
  </si>
  <si>
    <t>정북동토성
정비사업</t>
  </si>
  <si>
    <t>○위  치 : 청주시 일원
○사업량 : 도시재생전략계획,
           선도지역활성화계획수립 등
○기  간 : 2014~2017</t>
  </si>
  <si>
    <t>도시개발</t>
  </si>
  <si>
    <t>영운구역
주거환경
개선사업</t>
  </si>
  <si>
    <t>광역도시대비역동적인안전한도로교통망구축</t>
  </si>
  <si>
    <t>도장골 
소하천 
정비사업</t>
  </si>
  <si>
    <t>문화기반시설확충</t>
  </si>
  <si>
    <t>사    업</t>
    <phoneticPr fontId="2" type="noConversion"/>
  </si>
  <si>
    <t>맑고 
깨끗한 
수질관리</t>
  </si>
  <si>
    <t>공공하수도
시설확충 및 운영</t>
  </si>
  <si>
    <t>사회체육
진흥</t>
  </si>
  <si>
    <t>공공체육시설 확충</t>
  </si>
  <si>
    <t>스쿼시
전용경기장
건립사업</t>
  </si>
  <si>
    <t>체육진흥과</t>
  </si>
  <si>
    <t>시민친화형도로교통기반조성</t>
  </si>
  <si>
    <t>농촌도로망확충</t>
  </si>
  <si>
    <t>갈원-산막간 도로확포장공사</t>
  </si>
  <si>
    <t>지역개발과</t>
  </si>
  <si>
    <t>석화-사인간 도로확포장공사</t>
  </si>
  <si>
    <t>다락-황탄간 도로확포장공사</t>
  </si>
  <si>
    <t>한계-지산간도로개설공사</t>
  </si>
  <si>
    <t>대길-부연간도로확포장공사</t>
  </si>
  <si>
    <t>호정-추정간도로확포장공사</t>
  </si>
  <si>
    <t>남이 부용외천도로 확포장공사</t>
  </si>
  <si>
    <t>궁평-오송간도로확포장공사</t>
  </si>
  <si>
    <t>북이 영하도로확포장공사</t>
  </si>
  <si>
    <t>시목-중척간 도로확포장공사</t>
  </si>
  <si>
    <t>오산-장동간 도로확포장공사</t>
  </si>
  <si>
    <t>영하-선암간 도로확포장공사</t>
  </si>
  <si>
    <t>구방-쌍이간 도로확포장공사</t>
  </si>
  <si>
    <t>황청도로 확포장공사</t>
  </si>
  <si>
    <t>가덕 행정-노동간 도로확포장공사</t>
  </si>
  <si>
    <t>성재-사정간 도로확포장공사</t>
  </si>
  <si>
    <t>가좌-성재간 도로확포장공사</t>
  </si>
  <si>
    <t>복현-성산간 도로확포장공사</t>
  </si>
  <si>
    <t>현암-갈산간 도로확포장공사</t>
  </si>
  <si>
    <t>남이 척산도로 확포장공사</t>
  </si>
  <si>
    <t>○위  치 : 청주시 전역
○사업량 : 도로건설관리계획수립
○기  간 : 2015~2017</t>
  </si>
  <si>
    <t>광역도시 대비 역동적인 안전한 도로교통망 구축</t>
  </si>
  <si>
    <t>청주하이패스전용나들목설치</t>
  </si>
  <si>
    <t>도로시설과</t>
  </si>
  <si>
    <t>제2순환로(송절교차로~율량교차로)확장공사</t>
  </si>
  <si>
    <t>산막 
소하천
정비사업</t>
  </si>
  <si>
    <t>하천방재과</t>
  </si>
  <si>
    <t>산업단지
조성</t>
  </si>
  <si>
    <t>오창제3산업단지폐수연계처리시설</t>
  </si>
  <si>
    <t>도시개발과</t>
  </si>
  <si>
    <t>세부사업</t>
    <phoneticPr fontId="2" type="noConversion"/>
  </si>
  <si>
    <t>영운천자전거도로정비사업</t>
  </si>
  <si>
    <t>녹색교통기반조성</t>
  </si>
  <si>
    <t>금액수정함 검토요망</t>
    <phoneticPr fontId="2" type="noConversion"/>
  </si>
  <si>
    <t>○위  치 : 흥덕구 오송읍 봉산리 일원
○사업량 : 1단계 5,900㎥/일
○기  간 : 2014~2018</t>
  </si>
  <si>
    <t>금액수정함 검토요망</t>
    <phoneticPr fontId="2" type="noConversion"/>
  </si>
  <si>
    <t>지출금액 수정함… 맞는지 확인 필요</t>
    <phoneticPr fontId="2" type="noConversion"/>
  </si>
  <si>
    <t>개요수정하였음 검토 바람</t>
    <phoneticPr fontId="2" type="noConversion"/>
  </si>
  <si>
    <t>도심내 도로
교통망 확충</t>
    <phoneticPr fontId="2" type="noConversion"/>
  </si>
  <si>
    <t>○위  치 : 수동~용담동
○사업량 : L=1.55㎞,B=20m
○기  간 : 2005~2016</t>
    <phoneticPr fontId="2" type="noConversion"/>
  </si>
  <si>
    <t>○위  치 : 서원구 충렬로 18번길50
○사업량 : 부지9,134㎡,건물4,546㎡
           (지하1층,지상4층)
○기  간 : 2012~2016</t>
    <phoneticPr fontId="2" type="noConversion"/>
  </si>
  <si>
    <t>문화기반
시설 확충</t>
    <phoneticPr fontId="2" type="noConversion"/>
  </si>
  <si>
    <t>준공때까지는 올려야 함. 내용검토요망</t>
    <phoneticPr fontId="2" type="noConversion"/>
  </si>
  <si>
    <t>금액수정함 검토요망</t>
    <phoneticPr fontId="2" type="noConversion"/>
  </si>
  <si>
    <t>검토내역</t>
    <phoneticPr fontId="2" type="noConversion"/>
  </si>
  <si>
    <t>(단위 : 천원)</t>
    <phoneticPr fontId="2" type="noConversion"/>
  </si>
  <si>
    <t>계 속 비 사 업(변경) 조 서</t>
    <phoneticPr fontId="2" type="noConversion"/>
  </si>
  <si>
    <t>추진상황
및 공정율</t>
    <phoneticPr fontId="2" type="noConversion"/>
  </si>
  <si>
    <t>추진상황 수정함, 기정추가함(3회추경때는 기정을 변경으로 신규사업으로 제출할것), 계속비 추진 시장님 결심 금요일까지 제출</t>
  </si>
  <si>
    <t>2016년도 예산을 예산서 금액이 맞춰 수정함
기정추가함(3회추경때는 기정을 변경으로 신규사업으로 제출할것), 계속비 추진 시장님 결심 금요일까지 제출</t>
  </si>
  <si>
    <t>기정추가함(3회추경때는 기정을 변경으로 신규사업으로 제출할것), 계속비 추진 시장님 결심 금요일까지 제출</t>
  </si>
  <si>
    <t>재난 및 재난 예방</t>
  </si>
  <si>
    <t xml:space="preserve">자연재해 대비태세강화 </t>
  </si>
  <si>
    <t xml:space="preserve">청주시 풍수해저감 종합계획 수립 용역 </t>
  </si>
  <si>
    <t xml:space="preserve">안전정책과 </t>
  </si>
  <si>
    <t>○위  치 : 서원구 남이면 산막리 일원
○사업량 : L=1.0km, B=8.0m
○기  간 : 2015 ~ 2017</t>
  </si>
  <si>
    <t>○위  치 : 흥덕구 강내면 석화리 일원
○사업량 : L=1.7km, B=8.0m
○기  간 : 2015 ~ 2017</t>
  </si>
  <si>
    <t>○위  치 : 흥덕구 강내면 황탄리 일원
○사업량 : L=1.2km, B=8.0m
○기  간 : 2015 ~ 2017</t>
  </si>
  <si>
    <t>○위  치 : 상당구 낭성면 지산리 일원
○사업량 : L=2.5km, B=8.0m
○기  간 : 2016 ~ 2019</t>
  </si>
  <si>
    <t>○위  치 : 청원구 북이면 대길리 일원
○사업량 : L=1.24km, B=8.0m
○기  간 : 2016 ~ 2018</t>
  </si>
  <si>
    <t>○위  치 : 상당구 낭성면 호정리, 
           추정리 일원
○사업량 : L=1.0km, B=6.5m
○기  간 : 2015 ~ 2017</t>
  </si>
  <si>
    <t>○위  치 : 청원구 북이면 영하리 일원
○사업량 : L=0.4km, B=6.5m
○기  간 : 2016 ~ 2018</t>
  </si>
  <si>
    <t>○위  치 : 서원구 현도면 중척리 일원
○사업량 : L=0.73km, B=8.0m
○기  간 : 2015 ~ 2017</t>
  </si>
  <si>
    <t>○위  치 : 흥덕구 옥산면 장동리 일원
○사업량 : L=0.3km, B=8.0m
○기  간 : 2015 ~ 2017</t>
  </si>
  <si>
    <t>○위  치 : 상당구 남일면 황청리 일원
○사업량 : L=0.8km, B=8.0m
○기  간 : 2015 ~ 2017</t>
  </si>
  <si>
    <t>○위  치 : 상당구 가덕면 행정리 일원
○사업량 : L=1.67km, B=8.0m
○기  간 : 2015 ~ 2017</t>
  </si>
  <si>
    <t>○위  치 : 흥덕구 옥산면 사정리 일원
○사업량 : L=0.48km, B=8.0m
○기  간 : 2015 ~ 2017</t>
  </si>
  <si>
    <t>○위  치 : 청원구 오창읍 성재리 일원
○사업량 : L=1.16km, B=8.0m
○기  간 : 2015 ~ 2017</t>
  </si>
  <si>
    <t>○위  치 : 청원구 오창읍 복현리 일원
○사업량 : L=1.0km, B=8.0m
○기  간 : 2015 ~ 2017</t>
  </si>
  <si>
    <t>○위  치 : 서원구 남이면 척산리 일원
○사업량 : L=1.0km, B=6.5m
○기  간 : 2015 ~ 2017</t>
  </si>
  <si>
    <t xml:space="preserve">광역도시대비 역동적인 안전한 도로교통망구축 </t>
  </si>
  <si>
    <t>제2순환로(서청주교~송절교차로)개설공사</t>
  </si>
  <si>
    <t>무심동서로 확장사업</t>
  </si>
  <si>
    <t>시장님 결심 금요일까지 제출</t>
  </si>
  <si>
    <t>3회추경때는 기정을 변경으로 신규사업으로 제출할것, 계속비 추진 시장님 결심 금요일까지 제출</t>
  </si>
  <si>
    <t>3회추경때는 기정을 변경으로 신규사업으로 제출할것, 계속비 추진 시장님 결심 금요일까지 제출
균형발전특별회계로 추진됨
2016년 집행잔액은 불용, 2017년 신규사업으로 추진</t>
  </si>
  <si>
    <t>3회추경때는 기정을 변경으로 신규사업으로 제출할것, 계속비 추진 시장님 결심 금요일까지 제출
15년까지 예산액은 총사업비에서 제외</t>
  </si>
  <si>
    <t>추진상황 수정함
시장님 결심 금요일까지 제출</t>
  </si>
  <si>
    <t>○위  치 : 청주역~옥산간
○사업량 : L=2.1km, B=8→25m
○기  간 : 2008~2019</t>
  </si>
  <si>
    <t>○위  치 : 덕천교~새터초교사거리
○사업량 : L=0.52km, B=10→25m
○기  간 : 2012~2017</t>
  </si>
  <si>
    <t>미평동도시계획도로(남지로 주변)개설공사</t>
  </si>
  <si>
    <t>○위  치 : 청주가스충전소~자동차매매
○사업량 : L=0.66km, B=20m
○기  간 : 2015~2020</t>
  </si>
  <si>
    <t>○위  치 : 동남택지개발지구~보살사
○사업량 : L=0.30km, B=20m
○기  간 : 2015~2018</t>
  </si>
  <si>
    <t>기정 수정함, 3회추경때는 기정을 변경으로 신규사업으로 제출할것, 계속비 추진 시장님 결심 금요일까지 제출
2016년 신규 계속비로 2015년도 예산은 총사업비 제외</t>
  </si>
  <si>
    <t>음식물류폐기물 자원화시설 악취방지시설 설치</t>
  </si>
  <si>
    <t xml:space="preserve">기정 수정함, 3회추경때는 기정을 변경으로 신규사업으로 제출할것, 계속비 추진 시장님 결심 금요일까지 제출
3회추경때 좌측 세부사업명으로 꼬옥 쪼개서 편성하세요~~
</t>
  </si>
  <si>
    <t xml:space="preserve">3회추경때는 기정을 변경으로 신규사업으로 제출할것, 계속비 추진 시장님 결심 금요일까지 제출
</t>
  </si>
  <si>
    <t>총사업비가 변경되었기에 시장님 방침결정 금요일 까지 제출</t>
  </si>
  <si>
    <t>기간연장에 따른 시장님 방침 금요일까지 제출</t>
  </si>
  <si>
    <t>석교구역
기반시설
정비사업</t>
  </si>
  <si>
    <t>도시재생과</t>
  </si>
  <si>
    <t>○위  치 : 석교동 231번지
○사업량 : 도로정비L=1,023m,B=3~8m
○기  간 : 2016~2017</t>
  </si>
  <si>
    <t>○위  치 : 영운동 167-1번지 일원
○사업량 : 32,000㎡
○기  간 : 2014~2018</t>
  </si>
  <si>
    <t>지역균형
발전을
위한
도시
기반조성</t>
  </si>
  <si>
    <t>도로개설</t>
  </si>
  <si>
    <t>내덕초교
주변
도로개설</t>
  </si>
  <si>
    <t>청원구
건설교통과</t>
  </si>
  <si>
    <t>지역균형발전을 위한 도시기반조성</t>
  </si>
  <si>
    <t>도로관리</t>
  </si>
  <si>
    <t>(구)오근장육교 보수보강공사</t>
  </si>
  <si>
    <t>북이면 석화1교 재설치공사</t>
  </si>
  <si>
    <t>해당부서</t>
    <phoneticPr fontId="2" type="noConversion"/>
  </si>
  <si>
    <t>2015년 까지</t>
    <phoneticPr fontId="2" type="noConversion"/>
  </si>
  <si>
    <t>2016년</t>
    <phoneticPr fontId="2" type="noConversion"/>
  </si>
  <si>
    <t xml:space="preserve"> 당해연도
예산액
(2017년)</t>
    <phoneticPr fontId="2" type="noConversion"/>
  </si>
  <si>
    <t>2018년
예산액</t>
    <phoneticPr fontId="2" type="noConversion"/>
  </si>
  <si>
    <t>2019년이후 
예산액</t>
    <phoneticPr fontId="2" type="noConversion"/>
  </si>
  <si>
    <t>정책사업</t>
    <phoneticPr fontId="2" type="noConversion"/>
  </si>
  <si>
    <t>단위사업</t>
    <phoneticPr fontId="2" type="noConversion"/>
  </si>
  <si>
    <t>변경</t>
    <phoneticPr fontId="2" type="noConversion"/>
  </si>
  <si>
    <t>지역경제안정</t>
    <phoneticPr fontId="2" type="noConversion"/>
  </si>
  <si>
    <t>상권활성화및소상공인지원</t>
    <phoneticPr fontId="2" type="noConversion"/>
  </si>
  <si>
    <t>서문시장주차장조성</t>
    <phoneticPr fontId="2" type="noConversion"/>
  </si>
  <si>
    <t>일자리경제과</t>
    <phoneticPr fontId="2" type="noConversion"/>
  </si>
  <si>
    <t>○위  치 : 서문동 166-11 외 3필지
○사업량 : 주차장 20면 조성
○기  간 : 2016 ~ 2017</t>
    <phoneticPr fontId="2" type="noConversion"/>
  </si>
  <si>
    <t>○실시설계 추진중</t>
    <phoneticPr fontId="2" type="noConversion"/>
  </si>
  <si>
    <t>사창시장주차장확장</t>
    <phoneticPr fontId="2" type="noConversion"/>
  </si>
  <si>
    <t>기존</t>
    <phoneticPr fontId="2" type="noConversion"/>
  </si>
  <si>
    <t>○위  치 : 사창동 290번지
○사업량 : 주차장 16면 확장
○기  간 : 2016 ~ 2017</t>
    <phoneticPr fontId="2" type="noConversion"/>
  </si>
  <si>
    <t>성안길상점가주차장조성</t>
    <phoneticPr fontId="2" type="noConversion"/>
  </si>
  <si>
    <t>○위  치 : 서문동 100-1외 8필지
○사업량 : 주차장 포장 및 조성 1식
○기  간 : 2016 ~ 2017</t>
    <phoneticPr fontId="2" type="noConversion"/>
  </si>
  <si>
    <t>노인복지
증진</t>
    <phoneticPr fontId="2" type="noConversion"/>
  </si>
  <si>
    <t>노인복지기반조성</t>
    <phoneticPr fontId="2" type="noConversion"/>
  </si>
  <si>
    <t>청주서원노인종합복지관건립</t>
    <phoneticPr fontId="2" type="noConversion"/>
  </si>
  <si>
    <t>노인장애인과</t>
    <phoneticPr fontId="2" type="noConversion"/>
  </si>
  <si>
    <t>○위  치 : 서원구 산남동 1086 일원
○사업량 : 부지4,646㎡,연면적4,886㎡
○기  간 : 2015~2017</t>
    <phoneticPr fontId="2" type="noConversion"/>
  </si>
  <si>
    <t>○2015.12. 설계
○2016.08. 착공
  (공정율 30%)</t>
    <phoneticPr fontId="2" type="noConversion"/>
  </si>
  <si>
    <t xml:space="preserve">○위  치 : 서원구 산남동1086 일원
○사업량 : 부지4,646㎡,연면적4,886㎡
○기  간 : 2015~2017 </t>
    <phoneticPr fontId="2" type="noConversion"/>
  </si>
  <si>
    <t>시설운영 
기반조성</t>
    <phoneticPr fontId="2" type="noConversion"/>
  </si>
  <si>
    <t>수곡시니어
클럽신축이전</t>
    <phoneticPr fontId="2" type="noConversion"/>
  </si>
  <si>
    <t xml:space="preserve">○위  치: 서원구 산남동 52-1번지
○사업량: 부지990㎡  건물 363㎡
○기  간: 2016 ~ 2017 </t>
    <phoneticPr fontId="2" type="noConversion"/>
  </si>
  <si>
    <t>○사전절차 진행중</t>
    <phoneticPr fontId="2" type="noConversion"/>
  </si>
  <si>
    <t>추진상황 수정함, 기정추가함(3회추경때는 기정을 변경으로 신규사업으로 제출할것)</t>
    <phoneticPr fontId="2" type="noConversion"/>
  </si>
  <si>
    <t>여성·아동·보육·건강가족</t>
    <phoneticPr fontId="2" type="noConversion"/>
  </si>
  <si>
    <t>가족기능향상</t>
    <phoneticPr fontId="2" type="noConversion"/>
  </si>
  <si>
    <t>어린이복합문화체험시설조성</t>
    <phoneticPr fontId="2" type="noConversion"/>
  </si>
  <si>
    <t>여성가족과</t>
    <phoneticPr fontId="2" type="noConversion"/>
  </si>
  <si>
    <t>○위  치 : 청주랜드 어린이회관
○사업량 : 2전시관(2,975㎡)전층 조성
○기  간 : 2016 ~ 2017</t>
    <phoneticPr fontId="2" type="noConversion"/>
  </si>
  <si>
    <t xml:space="preserve">○실시설계용역 계약의뢰
</t>
    <phoneticPr fontId="2" type="noConversion"/>
  </si>
  <si>
    <t>변경추가함(3회추경때는 기정을 변경으로 제출할것, 계속비 조서는 신규를 제외하고는 기존, 변경이 다 있어야 합니다.)</t>
    <phoneticPr fontId="2" type="noConversion"/>
  </si>
  <si>
    <t>청소년사업</t>
    <phoneticPr fontId="2" type="noConversion"/>
  </si>
  <si>
    <t>청소년육성</t>
    <phoneticPr fontId="2" type="noConversion"/>
  </si>
  <si>
    <t>인재양성과</t>
    <phoneticPr fontId="2" type="noConversion"/>
  </si>
  <si>
    <t>○신규</t>
    <phoneticPr fontId="2" type="noConversion"/>
  </si>
  <si>
    <t>세부사업명 예산안에 맞춰 변경함
추진상황 변경함 (다음년도 1추부터는 공정율 작성하시면 됩니다)</t>
    <phoneticPr fontId="2" type="noConversion"/>
  </si>
  <si>
    <t>○위  치 : 청원구 내덕동 201-32 
          (동부창고 38동 옆 부지)
○사업량 : 청원청소년 문화의집 건립
          (지상2층 / 연면적 950㎡)
○기  간 : 2017 ~ 2019</t>
    <phoneticPr fontId="2" type="noConversion"/>
  </si>
  <si>
    <t>전통문화
보존및전승</t>
    <phoneticPr fontId="2" type="noConversion"/>
  </si>
  <si>
    <t>문화예술과</t>
    <phoneticPr fontId="2" type="noConversion"/>
  </si>
  <si>
    <t>○위  치 : 상당구 산성동 산28-2 일원
○사업량 : 765,748㎡
○기  간 : 2007~2016</t>
    <phoneticPr fontId="2" type="noConversion"/>
  </si>
  <si>
    <t>○공정율
 -동문해체보수 100%
 -편의시설 1동 70%
 -편의시설 2동 5%
 -현상변경허용기준안작성
  40%
○공기부족에 따른 사업
  기간 연장
○15년도예산까지만
  계속비사업 추진</t>
    <phoneticPr fontId="2" type="noConversion"/>
  </si>
  <si>
    <t>추진상황 변경함</t>
    <phoneticPr fontId="2" type="noConversion"/>
  </si>
  <si>
    <t>○위  치 : 상당구 산성동 산28-2 일원
○사업량 : 765,748㎡
○기  간 : 2007~2017</t>
    <phoneticPr fontId="2" type="noConversion"/>
  </si>
  <si>
    <t>○위  치 : 상당구 정북동 일원
○사업량 : 146,487㎡
○기  간 : 1999~2016</t>
    <phoneticPr fontId="2" type="noConversion"/>
  </si>
  <si>
    <t>○공정율
 -발굴 등 완료
 -토성 주변정비사업 10%
○15년도예산까지만
  계속비사업 추진</t>
    <phoneticPr fontId="2" type="noConversion"/>
  </si>
  <si>
    <t>문화산업
진흥</t>
    <phoneticPr fontId="2" type="noConversion"/>
  </si>
  <si>
    <t>문화기반
시설확충</t>
    <phoneticPr fontId="2" type="noConversion"/>
  </si>
  <si>
    <t>한류명품 드라마 테마파크 조성</t>
    <phoneticPr fontId="2" type="noConversion"/>
  </si>
  <si>
    <t>○위  치 :상당구 수동 159-10 일원
○사업량 :드라마거리 및
          드라마 아트홀 건립
○기  간 :2016 ∼ 2018</t>
    <phoneticPr fontId="2" type="noConversion"/>
  </si>
  <si>
    <t>○김수현 드라마 아트홀 건축설계 및 전시물제작설치 공모 의뢰('16.11)
○한류명품 드라마거리 계약심사('16.11)
○한류명품 드라마거리 전시물제작설치 공모('16.11)</t>
    <phoneticPr fontId="2" type="noConversion"/>
  </si>
  <si>
    <t>관광산업진흥</t>
    <phoneticPr fontId="2" type="noConversion"/>
  </si>
  <si>
    <t>관광기반조성</t>
    <phoneticPr fontId="2" type="noConversion"/>
  </si>
  <si>
    <t>세종대왕행궁조성사업</t>
    <phoneticPr fontId="2" type="noConversion"/>
  </si>
  <si>
    <t>관광과</t>
    <phoneticPr fontId="2" type="noConversion"/>
  </si>
  <si>
    <t>○위  치 : 청원구 내수읍 초정약수공원일원
○사업량 : 부지36,000㎡, 건축2,560㎡
○기  간 : 2015~2018</t>
    <phoneticPr fontId="2" type="noConversion"/>
  </si>
  <si>
    <t>○2016.5 기본 및 실시설계
추진중</t>
    <phoneticPr fontId="2" type="noConversion"/>
  </si>
  <si>
    <t>현도 국민여가캠핑장 조성</t>
    <phoneticPr fontId="2" type="noConversion"/>
  </si>
  <si>
    <t>○위  치 : 서원구 현도면 중척리 652
○사업량 : 4,800㎡
○기  간 : 2016~2018</t>
    <phoneticPr fontId="2" type="noConversion"/>
  </si>
  <si>
    <t>○2016.11 친수지구 변경추진
○2017.1 하천점용허가, 실시설계 등 사업추진</t>
    <phoneticPr fontId="2" type="noConversion"/>
  </si>
  <si>
    <t>준공때까지는 올려야 함. 내용검토요망</t>
    <phoneticPr fontId="2" type="noConversion"/>
  </si>
  <si>
    <t>사회체육
진흥</t>
    <phoneticPr fontId="2" type="noConversion"/>
  </si>
  <si>
    <t>공공체육시설
확충</t>
    <phoneticPr fontId="2" type="noConversion"/>
  </si>
  <si>
    <t>국민체육센터 건립사업</t>
    <phoneticPr fontId="2" type="noConversion"/>
  </si>
  <si>
    <t>체육진흥과</t>
    <phoneticPr fontId="2" type="noConversion"/>
  </si>
  <si>
    <t>○위  치 : 상당구 월오동 179-3 일원
○사업량 : 부지9,198㎡,연면적2,097㎡
○기  간 : 2013~2017</t>
    <phoneticPr fontId="2" type="noConversion"/>
  </si>
  <si>
    <t>○ 2016.07 공사착공
○ 공정률 17%</t>
    <phoneticPr fontId="2" type="noConversion"/>
  </si>
  <si>
    <t>스쿼시전용경기장 건립사업</t>
    <phoneticPr fontId="2" type="noConversion"/>
  </si>
  <si>
    <t>○위  치 : 상당구 월오동 179-3 일원
○사업량 : 부지9,198㎡,연면적1,976㎡
○기  간 : 2016~2017</t>
    <phoneticPr fontId="2" type="noConversion"/>
  </si>
  <si>
    <t>○ 2016.07. 공사착공
○ 공정률 17%</t>
    <phoneticPr fontId="2" type="noConversion"/>
  </si>
  <si>
    <t>청주
실내빙상장
건립사업</t>
    <phoneticPr fontId="2" type="noConversion"/>
  </si>
  <si>
    <t>○2016.11 기본 및 실시설계
○공기부족에 따른 사업
  기간 연장
○관람석 및 컬링연습장
  2면 추가에 따른 증액</t>
    <phoneticPr fontId="2" type="noConversion"/>
  </si>
  <si>
    <t>기존 지출액 수정(본예산 기존은 16년 3추 변경과 같음에 유의)</t>
    <phoneticPr fontId="2" type="noConversion"/>
  </si>
  <si>
    <t>사회체육진흥</t>
    <phoneticPr fontId="2" type="noConversion"/>
  </si>
  <si>
    <t>공공체육시설 확충</t>
    <phoneticPr fontId="2" type="noConversion"/>
  </si>
  <si>
    <t>내수생활체육공원조성</t>
    <phoneticPr fontId="2" type="noConversion"/>
  </si>
  <si>
    <t>○위  치 : 청원구 내수읍 내수리
           100 일원
○사업량 : 부지 154,068㎡
○기  간 : 2013 ∼ 2017</t>
    <phoneticPr fontId="2" type="noConversion"/>
  </si>
  <si>
    <t>○도시계획시설 결정완료
○2015.05. 보상 지속추진
○2016.05. 지장물 철거중</t>
    <phoneticPr fontId="2" type="noConversion"/>
  </si>
  <si>
    <t>성무생활체육공원조성</t>
    <phoneticPr fontId="2" type="noConversion"/>
  </si>
  <si>
    <t>○위  치 : 상당구 남일면 쌍수리
           217번지 일원
○사업량 : 부지면적 41,204㎡
○기  간 : 2016 ∼ 2017</t>
    <phoneticPr fontId="2" type="noConversion"/>
  </si>
  <si>
    <t>○2016.2 시설물설치협의
○2016.5 공사착공
         추가협의(공사)</t>
    <phoneticPr fontId="2" type="noConversion"/>
  </si>
  <si>
    <t>사회체욱진흥</t>
    <phoneticPr fontId="2" type="noConversion"/>
  </si>
  <si>
    <t>전문체육
육성지원</t>
    <phoneticPr fontId="2" type="noConversion"/>
  </si>
  <si>
    <t>전국체전
시설보수</t>
    <phoneticPr fontId="2" type="noConversion"/>
  </si>
  <si>
    <t>○위  치 : 청주시 흥덕구 현암동 89-3
           외 2개소
○사업량 : 충북학생 롤러경기장 보수,
           충북학생수영장 보수,
           세광고 야구장 보수
○기  간 : 2016 ~ 2017</t>
    <phoneticPr fontId="2" type="noConversion"/>
  </si>
  <si>
    <t xml:space="preserve">○충북학생 수영장, 세광고
  야구장 보수 준공
○충북학생 롤러경기장 청주
  교육지원청에서
  2017.5.~6. 공사요청
</t>
    <phoneticPr fontId="2" type="noConversion"/>
  </si>
  <si>
    <t>최고수준의 체육시설
관리</t>
    <phoneticPr fontId="2" type="noConversion"/>
  </si>
  <si>
    <t>경기력 향상을 위한 체육시설 개선</t>
    <phoneticPr fontId="2" type="noConversion"/>
  </si>
  <si>
    <t>청원
종합사격장
시설보수
사업</t>
    <phoneticPr fontId="2" type="noConversion"/>
  </si>
  <si>
    <t>체육시설
관리과</t>
    <phoneticPr fontId="2" type="noConversion"/>
  </si>
  <si>
    <t>○위  치 : 내수읍 도원세교로 369
○사업량 : 결선사격장 증축 등
○기  간 : 2012~2017</t>
    <phoneticPr fontId="2" type="noConversion"/>
  </si>
  <si>
    <t>○2차분 준공
○잔여분 실시설계 중</t>
    <phoneticPr fontId="2" type="noConversion"/>
  </si>
  <si>
    <t>3회추경시 기간연장할것을 감안하여 기존건 기간수정함</t>
    <phoneticPr fontId="2" type="noConversion"/>
  </si>
  <si>
    <t>○위  치 : 내수읍 도원세교로 369
○사업량 : 장애인경사로, 정화조개선 
○기  간 : 2012~2017</t>
    <phoneticPr fontId="2" type="noConversion"/>
  </si>
  <si>
    <t>효율적인 체육시설 지원</t>
    <phoneticPr fontId="2" type="noConversion"/>
  </si>
  <si>
    <t>청주체육관 노후시설 보수공사</t>
    <phoneticPr fontId="2" type="noConversion"/>
  </si>
  <si>
    <t xml:space="preserve">○위  치 : 서원구 흥덕로 69
○사업량 : 천장,바닥,타일교체 등 
○기  간 : 2014~2016 </t>
    <phoneticPr fontId="2" type="noConversion"/>
  </si>
  <si>
    <t xml:space="preserve">○1차분 준공
○2차분 실시설계중
</t>
    <phoneticPr fontId="2" type="noConversion"/>
  </si>
  <si>
    <t>○위  치 : 서원구 사직대로 229
○사업량 : 천장,바닥,타일교체 등
           경기장관람석 및 난간교체 
○기  간 : 2014~2017</t>
    <phoneticPr fontId="2" type="noConversion"/>
  </si>
  <si>
    <t>경기력
향상을 위한
체육시설
개선</t>
    <phoneticPr fontId="2" type="noConversion"/>
  </si>
  <si>
    <t>청주유도회관 시설개선</t>
    <phoneticPr fontId="2" type="noConversion"/>
  </si>
  <si>
    <t>○실시설계 중</t>
    <phoneticPr fontId="2" type="noConversion"/>
  </si>
  <si>
    <t>청주정구장 시설개선 사업</t>
    <phoneticPr fontId="2" type="noConversion"/>
  </si>
  <si>
    <t>○위  치 : 흥덕구 대신로 157
○사업량 : 비가림시설 개선 등
○기  간 : 2016~2017</t>
    <phoneticPr fontId="2" type="noConversion"/>
  </si>
  <si>
    <t>문화예술
진흥</t>
    <phoneticPr fontId="2" type="noConversion"/>
  </si>
  <si>
    <t>문화기반 시설 확충</t>
    <phoneticPr fontId="2" type="noConversion"/>
  </si>
  <si>
    <t>미술관 주차장 및 진출입로 조성</t>
    <phoneticPr fontId="2" type="noConversion"/>
  </si>
  <si>
    <t>시립미술관</t>
    <phoneticPr fontId="2" type="noConversion"/>
  </si>
  <si>
    <t xml:space="preserve">○착공:2016.08.
○준공:2017.04.(예정)
○공정률:30% </t>
    <phoneticPr fontId="2" type="noConversion"/>
  </si>
  <si>
    <t>총사업비 및 지출액 수정함</t>
    <phoneticPr fontId="2" type="noConversion"/>
  </si>
  <si>
    <t>농업기반
구축</t>
    <phoneticPr fontId="2" type="noConversion"/>
  </si>
  <si>
    <t>농업생산기반시설확충</t>
    <phoneticPr fontId="2" type="noConversion"/>
  </si>
  <si>
    <t>옥산면
소재지
종합정비
사업</t>
    <phoneticPr fontId="2" type="noConversion"/>
  </si>
  <si>
    <t>농업정책과</t>
    <phoneticPr fontId="2" type="noConversion"/>
  </si>
  <si>
    <t>○위  치 : 옥산면 일원
○사업량 : 소재지 종합정비 1식
○기  간 : 2013~2017</t>
    <phoneticPr fontId="2" type="noConversion"/>
  </si>
  <si>
    <t>○기본계획 수립완료
○시행계획 수립중                      ○편입토지 보상중</t>
    <phoneticPr fontId="2" type="noConversion"/>
  </si>
  <si>
    <t>오송읍
소재지
종합정비
사업</t>
    <phoneticPr fontId="2" type="noConversion"/>
  </si>
  <si>
    <t>○위  치 : 오송읍 일원
○사업량 : 소재지 종합정비 1식
○기  간 : 2014~2018</t>
    <phoneticPr fontId="2" type="noConversion"/>
  </si>
  <si>
    <t>○기본계획 수립완료
○시행계획 수립중</t>
    <phoneticPr fontId="2" type="noConversion"/>
  </si>
  <si>
    <t>미원면
농촌중심지
활성화
사업</t>
    <phoneticPr fontId="2" type="noConversion"/>
  </si>
  <si>
    <t>○위  치 : 미원면 일원
○사업량 : 종합정비 1식
○기  간 : 2016~2019</t>
    <phoneticPr fontId="2" type="noConversion"/>
  </si>
  <si>
    <t>○기본계획 수립중</t>
    <phoneticPr fontId="2" type="noConversion"/>
  </si>
  <si>
    <t>농업경쟁력
강화</t>
    <phoneticPr fontId="2" type="noConversion"/>
  </si>
  <si>
    <t>가공식품
수출지원</t>
    <phoneticPr fontId="2" type="noConversion"/>
  </si>
  <si>
    <t>지역전략
식품산업
육성</t>
    <phoneticPr fontId="2" type="noConversion"/>
  </si>
  <si>
    <t>원예유통과</t>
    <phoneticPr fontId="2" type="noConversion"/>
  </si>
  <si>
    <t>○위  치 :흥덕구 지동동산30-2외7
○사업량 :인력육성,사업단운영,브랜드
          개발,R&amp;D,홍보, 마케팅,
          가공유통센터 건립
○기  간 : 2014 ~ 2018</t>
    <phoneticPr fontId="2" type="noConversion"/>
  </si>
  <si>
    <t>○인력개발육성,사업단운영
○사업계획서(5년)변경승인
○건축 착공계 접수</t>
    <phoneticPr fontId="2" type="noConversion"/>
  </si>
  <si>
    <t>지출액 수정함</t>
    <phoneticPr fontId="2" type="noConversion"/>
  </si>
  <si>
    <t>축산경쟁력
강화</t>
    <phoneticPr fontId="2" type="noConversion"/>
  </si>
  <si>
    <t>축산물 유통기반 확충</t>
    <phoneticPr fontId="2" type="noConversion"/>
  </si>
  <si>
    <t>사슴
클러스터
사업</t>
    <phoneticPr fontId="2" type="noConversion"/>
  </si>
  <si>
    <t>축산과</t>
    <phoneticPr fontId="2" type="noConversion"/>
  </si>
  <si>
    <t>○위  치 :청원구 북이면 석성리 488-1
○사업량 :녹용가공공장 1식 외
○기  간 :2015~2019</t>
    <phoneticPr fontId="2" type="noConversion"/>
  </si>
  <si>
    <t>○사슴가공공장 설계완료
○R&amp;D용역 추진 중
○홍보사업완료
○공정율 30%</t>
    <phoneticPr fontId="2" type="noConversion"/>
  </si>
  <si>
    <t>가축방역</t>
    <phoneticPr fontId="2" type="noConversion"/>
  </si>
  <si>
    <t>거점세척,소독시설 설치</t>
    <phoneticPr fontId="2" type="noConversion"/>
  </si>
  <si>
    <t>○위  치 : 흥덕구 오송읍 만수리
           918외 2개소
○사업량 : 3개소
○기  간 : 2016 ~ 2017</t>
    <phoneticPr fontId="2" type="noConversion"/>
  </si>
  <si>
    <t>○사업대상지 선정</t>
    <phoneticPr fontId="2" type="noConversion"/>
  </si>
  <si>
    <t xml:space="preserve">○위  치 : 청주시 관내 일원
○사업량 : 940.28㎢, 하천 664.09km
○기  간 : 2016~2018 </t>
    <phoneticPr fontId="2" type="noConversion"/>
  </si>
  <si>
    <t>○2016. 5. 착수
○공정율 11%</t>
    <phoneticPr fontId="2" type="noConversion"/>
  </si>
  <si>
    <t>시민편익
증진을 위한 지적행정 
서비스 제공</t>
    <phoneticPr fontId="2" type="noConversion"/>
  </si>
  <si>
    <t>공간정보 
구축 및 활용</t>
    <phoneticPr fontId="2" type="noConversion"/>
  </si>
  <si>
    <t>공간정보
시스템 통합고도화(2차)사업</t>
    <phoneticPr fontId="2" type="noConversion"/>
  </si>
  <si>
    <t>지적정보과</t>
    <phoneticPr fontId="2" type="noConversion"/>
  </si>
  <si>
    <t>○사업량 : 도로기반시설물 관리시스템
           2차 고도화 및 행정정보
           기반 융복합 공간정보
           관리시스템 각 1식
○기  간 : 2016 ~ 2017</t>
    <phoneticPr fontId="2" type="noConversion"/>
  </si>
  <si>
    <t>○2016. 10. 제안서 평가
  완료 및 기술협상 실시</t>
    <phoneticPr fontId="2" type="noConversion"/>
  </si>
  <si>
    <t>공원조성</t>
    <phoneticPr fontId="2" type="noConversion"/>
  </si>
  <si>
    <t>안전하고 쾌적한 공원관리</t>
    <phoneticPr fontId="2" type="noConversion"/>
  </si>
  <si>
    <t>명암유원지 주차장 확장공사</t>
    <phoneticPr fontId="2" type="noConversion"/>
  </si>
  <si>
    <t>공원녹지과</t>
    <phoneticPr fontId="2" type="noConversion"/>
  </si>
  <si>
    <t>○위  치 : 상당구 명암동 103-4일원
○사업량 : 4,411㎡
○기  간 : 2016~2017</t>
    <phoneticPr fontId="2" type="noConversion"/>
  </si>
  <si>
    <t>○2016.07. 실시설계완료
○2016.08. 감정평가완료
○2016.08. 실시계획인가
           신청
○2016.10. 보상협의</t>
    <phoneticPr fontId="2" type="noConversion"/>
  </si>
  <si>
    <t>도시공원조성</t>
    <phoneticPr fontId="2" type="noConversion"/>
  </si>
  <si>
    <t>잠두봉공원 민간공원개발 조성사업</t>
    <phoneticPr fontId="2" type="noConversion"/>
  </si>
  <si>
    <t>○2016.07. 업무협약체결
○2016.08. 예치금납부 및
           시행자지정
○2016.09. 공원조성계획  
           결정(변경)
○신규</t>
    <phoneticPr fontId="2" type="noConversion"/>
  </si>
  <si>
    <t>○위  치 :서원구수곡동 산22번지 일원
○사업량 :176,880㎡
○기  간 :2016~2018</t>
    <phoneticPr fontId="2" type="noConversion"/>
  </si>
  <si>
    <t>새적굴공원 민간공원개발 조성사업</t>
    <phoneticPr fontId="2" type="noConversion"/>
  </si>
  <si>
    <t>○위  치 :청원구 내덕동 산59-2 일원
○사업량 :130,276㎡
○기  간 :2016~2018</t>
    <phoneticPr fontId="2" type="noConversion"/>
  </si>
  <si>
    <t>당산 자연마당조성사업</t>
    <phoneticPr fontId="2" type="noConversion"/>
  </si>
  <si>
    <t xml:space="preserve">○ 공정율 10%
</t>
    <phoneticPr fontId="2" type="noConversion"/>
  </si>
  <si>
    <t>사업개요 수정(3회추경때는 기정을 변경으로 신규사업으로 제출할것)</t>
    <phoneticPr fontId="2" type="noConversion"/>
  </si>
  <si>
    <t>연구개발</t>
    <phoneticPr fontId="2" type="noConversion"/>
  </si>
  <si>
    <t>농업연구개발</t>
    <phoneticPr fontId="2" type="noConversion"/>
  </si>
  <si>
    <t>유기농산업
복합서비스
지원단지
조성</t>
    <phoneticPr fontId="2" type="noConversion"/>
  </si>
  <si>
    <t>연구개발과</t>
    <phoneticPr fontId="2" type="noConversion"/>
  </si>
  <si>
    <t>○위  치 : 상당구 지북동 341-1
○사업량 : 1개소(60,975㎡)
○기  간 : 2015 ~ 2018</t>
    <phoneticPr fontId="2" type="noConversion"/>
  </si>
  <si>
    <t xml:space="preserve">○기본설계 완료
○유리온실 신축공사 착공
</t>
    <phoneticPr fontId="2" type="noConversion"/>
  </si>
  <si>
    <t>시민친화형도로교통기반조성</t>
    <phoneticPr fontId="2" type="noConversion"/>
  </si>
  <si>
    <t>시민친화형도로환경정비</t>
    <phoneticPr fontId="2" type="noConversion"/>
  </si>
  <si>
    <t>내수 원통리 인도설치사업</t>
    <phoneticPr fontId="2" type="noConversion"/>
  </si>
  <si>
    <t>지역개발과</t>
    <phoneticPr fontId="2" type="noConversion"/>
  </si>
  <si>
    <t>○위  치 : 청원구 내수읍 원통리
○사업량 : L=1.2km,B=2.0m
○기  간 : 2016 ~ 2017</t>
    <phoneticPr fontId="2" type="noConversion"/>
  </si>
  <si>
    <t>○미보상 필지 협의 중
○공정율 40%</t>
    <phoneticPr fontId="2" type="noConversion"/>
  </si>
  <si>
    <t>세부사업명 수정, 3회추경시 별도 세부사업으로 빼서 계속비 조서상 사업명과 똑같이 할것(3회추경때는 기정을 변경으로 신규사업으로 제출할것)
총사업비에 부대비 포함함
시장님 결심자료 제출</t>
    <phoneticPr fontId="2" type="noConversion"/>
  </si>
  <si>
    <t>녹색교통기반조성</t>
    <phoneticPr fontId="2" type="noConversion"/>
  </si>
  <si>
    <t>영운천자전거도로정비사업</t>
    <phoneticPr fontId="2" type="noConversion"/>
  </si>
  <si>
    <t>○위  치 : 상당구 영운동 일원
○사업량 : 자전거도로 L=2.6km
○기  간 : 2016~2018</t>
    <phoneticPr fontId="2" type="noConversion"/>
  </si>
  <si>
    <t>○실시설계용역 중
○사전재해영향성검토용역 중
○소규모환경영향평가용역 중</t>
    <phoneticPr fontId="2" type="noConversion"/>
  </si>
  <si>
    <t>2017년 예산액을 본예산(안) 자료와 일치시킴, 향후 추경시 반영되면 수정할것</t>
    <phoneticPr fontId="2" type="noConversion"/>
  </si>
  <si>
    <t>○실시설계용역 완료
○보상 사전 절차 이행중</t>
    <phoneticPr fontId="2" type="noConversion"/>
  </si>
  <si>
    <t>○위  치 : 서원구 남이면 산막리 일원
○사업량 : L=1.0km, B=8.0m
○기  간 : 2015 ~ 2018</t>
    <phoneticPr fontId="2" type="noConversion"/>
  </si>
  <si>
    <t>○실시설계용역 완료
○보상 협의 중</t>
    <phoneticPr fontId="2" type="noConversion"/>
  </si>
  <si>
    <t>○위  치 : 흥덕구 강내면 석화리 일원
○사업량 : L=1.7km, B=8.0m
○기  간 : 2015 ~ 2018</t>
    <phoneticPr fontId="2" type="noConversion"/>
  </si>
  <si>
    <t xml:space="preserve">○실시설계용역 완료
○보상 협의 중
○2016년이전예산 일반회계
  2017년이후예산 균형발전
  특별회계 추진
</t>
    <phoneticPr fontId="2" type="noConversion"/>
  </si>
  <si>
    <t>○실시설계용역 중</t>
    <phoneticPr fontId="2" type="noConversion"/>
  </si>
  <si>
    <t>○실시설계용역 중
○보상 사전 절차 이행중</t>
    <phoneticPr fontId="2" type="noConversion"/>
  </si>
  <si>
    <t>○ 실시설계용역 중</t>
    <phoneticPr fontId="2" type="noConversion"/>
  </si>
  <si>
    <t>○위  치 : 상당구 낭성면 호정리, 
           추정리 일원
○사업량 : L=1.0km, B=6.5m
○기  간 : 2015 ~ 2018</t>
    <phoneticPr fontId="2" type="noConversion"/>
  </si>
  <si>
    <t>○위  치 : 서원구 남이면 부용외천리
           일원
○사업량 : L=0.4km, B=6.5m
○기  간 : 2016 ~ 2018</t>
    <phoneticPr fontId="2" type="noConversion"/>
  </si>
  <si>
    <t>○실시설계용역 완료
○보상 사전 절차 이행 중
○실시설계 결과에 따른
  사업비 조정
○2016년이전예산 일반회계
  2017년이후예산 균형발전
  특별회계 추진</t>
    <phoneticPr fontId="2" type="noConversion"/>
  </si>
  <si>
    <t>○위  치 : 흥덕구 오송읍 오송리 일원
○사업량 : L=0.2km, B=6.5m
○기  간 : 2016 ~ 2018</t>
    <phoneticPr fontId="21" type="noConversion"/>
  </si>
  <si>
    <t>○실시설계용역 완료
○보상 사전 절차 이행 중
○2016년이전예산 일반회계
  2017년이후예산 균형발전
  특별회계 추진</t>
    <phoneticPr fontId="2" type="noConversion"/>
  </si>
  <si>
    <t>○실시설계용역 완료
○보상 사전 절차 이행 중</t>
    <phoneticPr fontId="2" type="noConversion"/>
  </si>
  <si>
    <t>○ 공사추진 중
  - 공정율 : 90%</t>
    <phoneticPr fontId="2" type="noConversion"/>
  </si>
  <si>
    <t>○공사 추진 중
  - 공정율 : 20%
○사면보강공법 추가에 따른
  사업비 증가
○2016년이전예산 일반회계
  2017년이후예산 균형발전
  특별회계 추진</t>
    <phoneticPr fontId="2" type="noConversion"/>
  </si>
  <si>
    <t>○위  치 : 흥덕구 옥산면 장동리 일원
○사업량 : L=0.3km, B=8.0m
○기  간 : 2015 ~ 2018</t>
    <phoneticPr fontId="2" type="noConversion"/>
  </si>
  <si>
    <t>○공사 추진 중
 - 공정율 : 20%</t>
    <phoneticPr fontId="2" type="noConversion"/>
  </si>
  <si>
    <t>○위  치 : 상당구 남일면 황청리 일원
○사업량 : L=0.8km, B=8.0m
○기  간 : 2015 ~ 2018</t>
    <phoneticPr fontId="2" type="noConversion"/>
  </si>
  <si>
    <t>○공사 추진 중
  - 공정율 : 60%
○2016년이전예산 일반회계
  2017년이후예산 균형발전
  특별회계 추진</t>
    <phoneticPr fontId="2" type="noConversion"/>
  </si>
  <si>
    <t>16년 2회추경 계속비 조서에 기존 맞춤</t>
    <phoneticPr fontId="2" type="noConversion"/>
  </si>
  <si>
    <t>○ 보상 협의 중</t>
    <phoneticPr fontId="2" type="noConversion"/>
  </si>
  <si>
    <t>○위  치 : 흥덕구 옥산면 사정리 일원
○사업량 : L=0.48km, B=8.0m
○기  간 : 2015 ~ 2018</t>
    <phoneticPr fontId="2" type="noConversion"/>
  </si>
  <si>
    <t>○ 공사 추진 중
 - 공정율 : 5%
○2016년이전예산 일반회계
  2017년이후예산 균형발전
  특별회계 추진</t>
    <phoneticPr fontId="2" type="noConversion"/>
  </si>
  <si>
    <t>○위  치 : 청원구 오창읍 성재리 일원
○사업량 : L=1.16km, B=8.0m
○기  간 : 2015 ~ 2018</t>
    <phoneticPr fontId="2" type="noConversion"/>
  </si>
  <si>
    <t>○보상 협의 중</t>
    <phoneticPr fontId="2" type="noConversion"/>
  </si>
  <si>
    <t>○위  치 : 청원구 오창읍 복현리 일원
○사업량 : L=1.0km, B=8.0m
○기  간 : 2015 ~ 2018</t>
    <phoneticPr fontId="2" type="noConversion"/>
  </si>
  <si>
    <t>○위  치 : 상당구 낭성면 현암리 일원
○사업량 : L=1.59km, B=8.0m
○기  간 : 2015 ~ 2017</t>
    <phoneticPr fontId="2" type="noConversion"/>
  </si>
  <si>
    <t xml:space="preserve">○공사 추진 중
 - 공정율 : 70%
○2016년이전예산 일반회계
  2017년이후예산 균형발전
  특별회계 추진
</t>
    <phoneticPr fontId="2" type="noConversion"/>
  </si>
  <si>
    <t>사업기간 3추때 변경반영할것
2016년 예산액 3추때 2억으로 꼬옥 반영할것
3회추경때는 기정을 변경으로 할것</t>
    <phoneticPr fontId="2" type="noConversion"/>
  </si>
  <si>
    <t>○공사 추진 중
 - 공정율 : 85%</t>
    <phoneticPr fontId="2" type="noConversion"/>
  </si>
  <si>
    <t>동림리 동림4교 교량개축공사</t>
    <phoneticPr fontId="2" type="noConversion"/>
  </si>
  <si>
    <t>○위  치 : 흥덕구 옥산면 동림리 일원
○사업량 : L=20.5m, B=9.0m
○기  간 : 2016 ~ 2017</t>
    <phoneticPr fontId="2" type="noConversion"/>
  </si>
  <si>
    <t>○공사 추진 중
 - 공정율 : 5%</t>
    <phoneticPr fontId="2" type="noConversion"/>
  </si>
  <si>
    <t>2016년 예산 부대비 포함함, 기정추가함(3회추경때는 기정을 변경으로 신규사업으로 제출할것)</t>
    <phoneticPr fontId="2" type="noConversion"/>
  </si>
  <si>
    <t>비상초교~비홍교회간 인도설치공사</t>
    <phoneticPr fontId="2" type="noConversion"/>
  </si>
  <si>
    <t>○위  치 : 청원구 내수읍 비상리 일원
○사업량 : L=0.37km, B=2.0m
○기  간 : 2016 ~ 2017</t>
    <phoneticPr fontId="2" type="noConversion"/>
  </si>
  <si>
    <t>○실시설계용역 완료
○보상 사전절차 이행중
○2016년이전예산 일반회계
  2017년이후예산 균형발전
  특별회계 추진</t>
    <phoneticPr fontId="2" type="noConversion"/>
  </si>
  <si>
    <t>가덕 계산리 도로확포장공사</t>
    <phoneticPr fontId="2" type="noConversion"/>
  </si>
  <si>
    <t>○ 신규</t>
    <phoneticPr fontId="2" type="noConversion"/>
  </si>
  <si>
    <t>○위  치 : 상당구 가덕면 계산리 일원
○사업량 : L=0.06km, B=6.5m
○기  간 : 2017 ~ 2018</t>
    <phoneticPr fontId="2" type="noConversion"/>
  </si>
  <si>
    <t>옥산 환희리 도로확포장공사</t>
    <phoneticPr fontId="2" type="noConversion"/>
  </si>
  <si>
    <t>○위  치 : 흥덕구 옥산면 환희리 일원
○사업량 : L=0.27km, B=6.5m
○기  간 : 2017 ~ 2018</t>
    <phoneticPr fontId="2" type="noConversion"/>
  </si>
  <si>
    <t>오창 괴정리 도로확포장공사</t>
    <phoneticPr fontId="2" type="noConversion"/>
  </si>
  <si>
    <t>○위  치 : 청원구 오창읍 괴정리 일원
○사업량 : L=0.45km, B=8.0m
○기  간 : 2017 ~ 2019</t>
    <phoneticPr fontId="2" type="noConversion"/>
  </si>
  <si>
    <t>정중~쌍청간 군도선형개선공사</t>
    <phoneticPr fontId="2" type="noConversion"/>
  </si>
  <si>
    <t>○위  치 : 흥덕구 옥산면 쌍청리 일원
○사업량 : L=0.18km, B=8.0m
○기  간 : 2016 ~ 2017</t>
    <phoneticPr fontId="2" type="noConversion"/>
  </si>
  <si>
    <t>화산도로 확포장공사</t>
    <phoneticPr fontId="2" type="noConversion"/>
  </si>
  <si>
    <t>○공사 추진 중
 - 공정율 : 70%</t>
    <phoneticPr fontId="2" type="noConversion"/>
  </si>
  <si>
    <t xml:space="preserve">광역도시대비 역동적인 안전한 도로교통망구축 </t>
    <phoneticPr fontId="2" type="noConversion"/>
  </si>
  <si>
    <t>주요간선 광역도로망 조기 구축</t>
    <phoneticPr fontId="2" type="noConversion"/>
  </si>
  <si>
    <t>청주(휴암~오동)국도
대체우회
도로건설</t>
    <phoneticPr fontId="2" type="noConversion"/>
  </si>
  <si>
    <t>도로시설과</t>
    <phoneticPr fontId="2" type="noConversion"/>
  </si>
  <si>
    <t>○위  치 : 휴암~오동
○사업량 : L=13.33km,B=20m
○기  간 : 2008~2016</t>
    <phoneticPr fontId="2" type="noConversion"/>
  </si>
  <si>
    <t>○사후환경영향평가 추진
  (준공후 3년)</t>
    <phoneticPr fontId="2" type="noConversion"/>
  </si>
  <si>
    <t>기간연장, 사업비증액에 따른 시장님 방침
기정 수정함
3회추경때 기정을 변경으로 놓고 작성제출</t>
    <phoneticPr fontId="2" type="noConversion"/>
  </si>
  <si>
    <t>○위  치 : 휴암~오동
○사업량 : L=13.33km,B=20m
○기  간 : 2008~2019</t>
    <phoneticPr fontId="2" type="noConversion"/>
  </si>
  <si>
    <t>광역도시대비 역동적인 안전한 도로교통망구축</t>
    <phoneticPr fontId="2" type="noConversion"/>
  </si>
  <si>
    <t>청주시
도로건설
관리계획
수립</t>
    <phoneticPr fontId="2" type="noConversion"/>
  </si>
  <si>
    <t>○2015.09. 용역착수
 (충청북도 도로건설관리계획
  용역중지에 따른 하위계획
  용역중지)</t>
    <phoneticPr fontId="13" type="noConversion"/>
  </si>
  <si>
    <t>○위  치 : 비하동 서청주교
           ~송절삼거리
○사업량 : L=1.88km,B=35m
○기  간 : 2012~2017</t>
    <phoneticPr fontId="2" type="noConversion"/>
  </si>
  <si>
    <t>○공정율 20%</t>
    <phoneticPr fontId="2" type="noConversion"/>
  </si>
  <si>
    <t>기간연장에 따른 시장님 방침</t>
    <phoneticPr fontId="2" type="noConversion"/>
  </si>
  <si>
    <t>○위  치 : 비하동 서청주교
           ~송절삼거리
○사업량 : L=1.88km,B=35m
○기  간 : 2012~2018</t>
    <phoneticPr fontId="2" type="noConversion"/>
  </si>
  <si>
    <t xml:space="preserve">○협의보상 및 지장물철거
</t>
    <phoneticPr fontId="2" type="noConversion"/>
  </si>
  <si>
    <t>○위  치 : 청남교~모충대교
○사업량 : L=0.64km, B=20~35m
○기  간 : 2014~2018</t>
    <phoneticPr fontId="2" type="noConversion"/>
  </si>
  <si>
    <t>○2015.10.:타당성검토용역
○2016.07.:도로연결허가</t>
    <phoneticPr fontId="2" type="noConversion"/>
  </si>
  <si>
    <t>○위  치 : 석곡교차로일원
○사업량 : 하이패스나들목설치 1개소
○기  간 : 2015~2019</t>
    <phoneticPr fontId="2" type="noConversion"/>
  </si>
  <si>
    <t>○위  치 : 송절교차로~율량교차로
○사업량 : L=3.06km, B=20m→35m
○기  간 : 2016~2020</t>
    <phoneticPr fontId="2" type="noConversion"/>
  </si>
  <si>
    <t>○2016.03.:실시설계착수
(용역중지-10.19)</t>
    <phoneticPr fontId="2" type="noConversion"/>
  </si>
  <si>
    <t>광역도시 대비 역동적인 안전한 도로교통망 구축</t>
    <phoneticPr fontId="2" type="noConversion"/>
  </si>
  <si>
    <t>청주(북일~남일)국도대체우회도로건설</t>
    <phoneticPr fontId="2" type="noConversion"/>
  </si>
  <si>
    <t>○위  치 : 상당 용정동~남일 효촌리
○사업량 : L=6.1km,B=20m 보상비
○기  간 : 2015~2022</t>
    <phoneticPr fontId="13" type="noConversion"/>
  </si>
  <si>
    <t>○협의보상 추진중</t>
    <phoneticPr fontId="13" type="noConversion"/>
  </si>
  <si>
    <t>질문)
예산은 다 성립됐는데 왜 사업기간은 2022년까지죠?? 보상도 금방 할것 같은데~~~
답변)
현재 2구간 보상비만 반영
1구간 공사추진에 따라
대전청에서 1구간 보상 요청시 시장님 
결재 후 향후 계속비 수정예정</t>
    <phoneticPr fontId="2" type="noConversion"/>
  </si>
  <si>
    <t>상당로(내덕칠거리~청주대사거리)확장공사</t>
    <phoneticPr fontId="2" type="noConversion"/>
  </si>
  <si>
    <t>○위  치 : 내덕칠거리~청주대사거리
○사업량 : L=0.31km,B=25m→35m
○기  간 : 2016~2017</t>
    <phoneticPr fontId="2" type="noConversion"/>
  </si>
  <si>
    <t>○2016.05. 보상협의통지
○2016.08. 공사착공
           (공정율 3%)</t>
    <phoneticPr fontId="2" type="noConversion"/>
  </si>
  <si>
    <t>대신로(솔밭공원사거리~제2순환로)확장공사</t>
    <phoneticPr fontId="2" type="noConversion"/>
  </si>
  <si>
    <t>○위  치 : 송정동 솔밭공원사거리~
           외북동 제2순환로
○사업량 : L=1.0km,B=25→35m 
○기  간 : 2016~2018</t>
    <phoneticPr fontId="13" type="noConversion"/>
  </si>
  <si>
    <t>○2016.03. 실시설계용역
           착수</t>
    <phoneticPr fontId="2" type="noConversion"/>
  </si>
  <si>
    <t>서부로(석곡사거리~죽림사거리)확장</t>
    <phoneticPr fontId="2" type="noConversion"/>
  </si>
  <si>
    <t>○신규
○2016.10.:투자심사 승인</t>
    <phoneticPr fontId="2" type="noConversion"/>
  </si>
  <si>
    <t>○위  치 : 석곡사거리~죽림사거리
○사업량 : L=1.5km, B=25m→35m
○기  간 : 2017~2019</t>
    <phoneticPr fontId="2" type="noConversion"/>
  </si>
  <si>
    <t>도심교통 분산처리 및 안전도시 구현</t>
    <phoneticPr fontId="2" type="noConversion"/>
  </si>
  <si>
    <t>월오~가덕간도로개설공사</t>
    <phoneticPr fontId="2" type="noConversion"/>
  </si>
  <si>
    <t>○위  치 : 월오동~가덕면한계리
○사업량 : L=1.13km,B=25m
○기  간 : 2010~2019</t>
    <phoneticPr fontId="2" type="noConversion"/>
  </si>
  <si>
    <t>○공사중지(노선조정중)</t>
    <phoneticPr fontId="2" type="noConversion"/>
  </si>
  <si>
    <t>청주대학교 예술대학~
율량2지구간
도로개설
공사</t>
    <phoneticPr fontId="2" type="noConversion"/>
  </si>
  <si>
    <t>○위  치 : 예술대학~율량2지구간
○사업량 : L=0.62km,B=12m
○기  간 : 2012~2018</t>
    <phoneticPr fontId="2" type="noConversion"/>
  </si>
  <si>
    <t>○보상중(90% 완료)</t>
    <phoneticPr fontId="2" type="noConversion"/>
  </si>
  <si>
    <t>탑연1리~
진흥아파트
우회도로
개설공사</t>
    <phoneticPr fontId="2" type="noConversion"/>
  </si>
  <si>
    <t>○위  치 : 강내면사무소~진흥아파트
○사업량 : L=2.5㎞,B=20m
○기  간 : 2014~2025</t>
    <phoneticPr fontId="2" type="noConversion"/>
  </si>
  <si>
    <t>○1구간공사중(L=1.0km)
○공정율 95%</t>
    <phoneticPr fontId="2" type="noConversion"/>
  </si>
  <si>
    <t>아름다운웨딩홀~고은삼거리간 도로확포장 공사</t>
    <phoneticPr fontId="2" type="noConversion"/>
  </si>
  <si>
    <t>○위  치 : 아름다운웨딩홀~고은삼거리
○사업량 : L=4.9㎞,B=8~13→20m
○기  간 : 2015~2025</t>
    <phoneticPr fontId="2" type="noConversion"/>
  </si>
  <si>
    <t>○1,2구간설계완료(L=2.06km)
○3구간설계중(L=2.88km)</t>
    <phoneticPr fontId="2" type="noConversion"/>
  </si>
  <si>
    <t>지북동 마을진입로 도로개설 공사</t>
    <phoneticPr fontId="2" type="noConversion"/>
  </si>
  <si>
    <t>○위  치 : 지북동마을방죽일원
○사업량 : L=0.27㎞,B=15m
○기  간 : 2015~2018</t>
    <phoneticPr fontId="2" type="noConversion"/>
  </si>
  <si>
    <t>○설계완료</t>
    <phoneticPr fontId="2" type="noConversion"/>
  </si>
  <si>
    <t>대성로 확포장공사(1구간)</t>
    <phoneticPr fontId="2" type="noConversion"/>
  </si>
  <si>
    <t>○위  치 : 청원구우암동~상당구석교동
○사업량 : L=0.75km,B=12→22m
○기  간 : 2015~2020</t>
    <phoneticPr fontId="2" type="noConversion"/>
  </si>
  <si>
    <t>○1구간 중 335m 설계완료
○보상추진중</t>
    <phoneticPr fontId="2" type="noConversion"/>
  </si>
  <si>
    <t>석실~석판간(남이도시계획도로)도로개설 공사</t>
    <phoneticPr fontId="2" type="noConversion"/>
  </si>
  <si>
    <t>○위  치 : 서원구 남이면 석실,석판
○사업량 : L=1.2km,B=20m
○기  간 : 2016~2020</t>
    <phoneticPr fontId="2" type="noConversion"/>
  </si>
  <si>
    <t>○보상추진중
○2016년이전예산 일반회계
  2017년이후예산 균형발전
  특별회계 추진</t>
    <phoneticPr fontId="2" type="noConversion"/>
  </si>
  <si>
    <t>시장님 방침
3회추경시 본예산 기정을 변경으로 놓고 신규작성할것</t>
    <phoneticPr fontId="2" type="noConversion"/>
  </si>
  <si>
    <t>명암로통나무집주변도로정비</t>
    <phoneticPr fontId="2" type="noConversion"/>
  </si>
  <si>
    <t>○위  치 : 상당구 탑동 일원
○사업량 : 도로정비 1식
○기  간 : 2016~2017</t>
    <phoneticPr fontId="2" type="noConversion"/>
  </si>
  <si>
    <t>○보상추진중</t>
    <phoneticPr fontId="2" type="noConversion"/>
  </si>
  <si>
    <t>백제고분 유물전시관입구~대한통운뒤 도로개설</t>
    <phoneticPr fontId="2" type="noConversion"/>
  </si>
  <si>
    <t>○위  치 : 흥덕구 신봉동 일원
○사업량 : L=0.25km, B=15m
○기  간 : 2016~2018</t>
    <phoneticPr fontId="2" type="noConversion"/>
  </si>
  <si>
    <t>남일면효촌리도로개설</t>
    <phoneticPr fontId="2" type="noConversion"/>
  </si>
  <si>
    <t>○위  치 : 상당구 남일면 일원
○사업량 : L=0.22km, B=12m
○기  간 : 2017~2018</t>
    <phoneticPr fontId="2" type="noConversion"/>
  </si>
  <si>
    <t>서청주IC~주봉마을간도로개설공사</t>
    <phoneticPr fontId="2" type="noConversion"/>
  </si>
  <si>
    <t>○위  치 : 흥덕구 지동동, 비하동일원
○사업량 : L=2.25km, B=20m
○기  간 : 2015~2025</t>
    <phoneticPr fontId="2" type="noConversion"/>
  </si>
  <si>
    <t>○1구간 실시설계중</t>
    <phoneticPr fontId="2" type="noConversion"/>
  </si>
  <si>
    <t>무심서로
확장</t>
    <phoneticPr fontId="2" type="noConversion"/>
  </si>
  <si>
    <t>○위  치 : 제2운천교~차량등록사업소
○사업량 : L=0.98km, B=15→20m
○기  간 : 2017~2020</t>
    <phoneticPr fontId="2" type="noConversion"/>
  </si>
  <si>
    <t>옥산면 오산리 도시계획도로(중2-51) 개설공사</t>
    <phoneticPr fontId="2" type="noConversion"/>
  </si>
  <si>
    <t>○위  치 : 흥덕구 옥산면 일원
○사업량 : L=0.29km, B=15m
○기  간 : 2017~2019</t>
    <phoneticPr fontId="2" type="noConversion"/>
  </si>
  <si>
    <t>용담로(대한정육점~괴강매운탕) 확장 공사</t>
    <phoneticPr fontId="2" type="noConversion"/>
  </si>
  <si>
    <t>○위  치 : 상당구 용담동 일원
○사업량 : L=0.25km, B=15→25m
○기  간 : 2017~2020</t>
    <phoneticPr fontId="2" type="noConversion"/>
  </si>
  <si>
    <t>광역도시대비역동적인안전한도로교통망구축</t>
    <phoneticPr fontId="2" type="noConversion"/>
  </si>
  <si>
    <t>도심과농촌지역연결도로개설</t>
    <phoneticPr fontId="2" type="noConversion"/>
  </si>
  <si>
    <t>청주역~옥산간 도로확장공사</t>
    <phoneticPr fontId="2" type="noConversion"/>
  </si>
  <si>
    <t>○1구간(광역매립장입구~청주역교차로(본선), L=1.04km)공사중(공정율 80.5%)
○2구간(청주역교차로~옥산교(본선), L=1.06km)공사중(공정율 1%)
○3구간(신촌마을회관 일원 연결도로, L=0.38km) 실시설계용역 완료</t>
    <phoneticPr fontId="2" type="noConversion"/>
  </si>
  <si>
    <t>도심교통분산처리및안전도시구현</t>
    <phoneticPr fontId="2" type="noConversion"/>
  </si>
  <si>
    <t>덕천교∼새터초교사거리 도로확장사업</t>
    <phoneticPr fontId="2" type="noConversion"/>
  </si>
  <si>
    <t>○공사 추진중(공정율 12%)
○보상 추진 86%(36필지 중 31필지 완료)</t>
    <phoneticPr fontId="2" type="noConversion"/>
  </si>
  <si>
    <t>○실시설계완료
○보상 추진 52%(60필지 중 31필지 완료)</t>
    <phoneticPr fontId="2" type="noConversion"/>
  </si>
  <si>
    <t>용박골 진입로 개설공사</t>
    <phoneticPr fontId="2" type="noConversion"/>
  </si>
  <si>
    <t>○실시설계완료
○분할측량 완료 및 실시계획인가 추진 중</t>
    <phoneticPr fontId="2" type="noConversion"/>
  </si>
  <si>
    <t>미호천제방도로교행차로설치공사</t>
    <phoneticPr fontId="2" type="noConversion"/>
  </si>
  <si>
    <t>○위  치 : 문암공원~옥산교
○사업량 : L=7.0km, B=5→8.5m
○기  간 : 2015~2020</t>
    <phoneticPr fontId="2" type="noConversion"/>
  </si>
  <si>
    <t>○1차구간(0.85km)
-1구간(L=0.25km)준공
-2구간(L=0.60km)추진중(공정율 70%)
○기타구간(L=4.65km) 실시설계용역 완료</t>
    <phoneticPr fontId="2" type="noConversion"/>
  </si>
  <si>
    <t>석판교차로 일원 도로확장</t>
    <phoneticPr fontId="2" type="noConversion"/>
  </si>
  <si>
    <t>○위  치 :석판교차로 일원
○사업량 :L=40m, B=15m
○기  간 :2016~2017</t>
    <phoneticPr fontId="2" type="noConversion"/>
  </si>
  <si>
    <t>○공사 추진중(공정율 30%)</t>
    <phoneticPr fontId="2" type="noConversion"/>
  </si>
  <si>
    <t>내수농공단지 주변 도로개설</t>
    <phoneticPr fontId="2" type="noConversion"/>
  </si>
  <si>
    <t>○위  치 :내수읍 도원리 1번지 일원
○사업량 :L=1.63km, B=12m
○기  간 :2015~2021</t>
    <phoneticPr fontId="2" type="noConversion"/>
  </si>
  <si>
    <t>○실시설계용역 적격심사중</t>
    <phoneticPr fontId="2" type="noConversion"/>
  </si>
  <si>
    <t>새터초교 앞 도로확장</t>
    <phoneticPr fontId="2" type="noConversion"/>
  </si>
  <si>
    <t>○위  치 :사천동 새터초등학교 일원
○사업량 :L=0.35km, B=10→25m
○기  간 :2016~2021</t>
    <phoneticPr fontId="2" type="noConversion"/>
  </si>
  <si>
    <t>청주공항활성화</t>
    <phoneticPr fontId="2" type="noConversion"/>
  </si>
  <si>
    <t>청주공항 활성화</t>
    <phoneticPr fontId="2" type="noConversion"/>
  </si>
  <si>
    <t>항공인프라 활용 비상의꿈 프로젝트</t>
    <phoneticPr fontId="2" type="noConversion"/>
  </si>
  <si>
    <t>교통정책과</t>
    <phoneticPr fontId="2" type="noConversion"/>
  </si>
  <si>
    <t>○위  치 : 청주랜드관리사업소 내 
           제3전시관 3층
○사업량 : 312.5㎡
○기  간 : 2016~2018</t>
    <phoneticPr fontId="2" type="noConversion"/>
  </si>
  <si>
    <t>으뜸대중교통</t>
    <phoneticPr fontId="2" type="noConversion"/>
  </si>
  <si>
    <t>대중교통육성 지원</t>
    <phoneticPr fontId="2" type="noConversion"/>
  </si>
  <si>
    <t>대중교통계획 수립 연구용역</t>
    <phoneticPr fontId="2" type="noConversion"/>
  </si>
  <si>
    <t>대중교통과</t>
    <phoneticPr fontId="2" type="noConversion"/>
  </si>
  <si>
    <t>○위  치 : 청주시 일원
○사업량 : 대중교통계획 수립 1식
○기  간 : 2016 ~ 2017</t>
    <phoneticPr fontId="2" type="noConversion"/>
  </si>
  <si>
    <t>○국토교통부,충북도 대중교통계획수립 지연에 따라 사업기간 변경</t>
    <phoneticPr fontId="2" type="noConversion"/>
  </si>
  <si>
    <t>자연과 함께하는 안전한 생명하천</t>
    <phoneticPr fontId="13" type="noConversion"/>
  </si>
  <si>
    <t>사람과
자연이
공존하는
생태하천
조성</t>
    <phoneticPr fontId="13" type="noConversion"/>
  </si>
  <si>
    <t>무심천
고향의 강
정비사업</t>
    <phoneticPr fontId="2" type="noConversion"/>
  </si>
  <si>
    <t>하천방재과</t>
    <phoneticPr fontId="2" type="noConversion"/>
  </si>
  <si>
    <t>○공사추진
 (공정율 56%)
○국토부 총사업비 변경에
  따른 총사업비 감소
  (낙찰차액 반영 등)</t>
    <phoneticPr fontId="2" type="noConversion"/>
  </si>
  <si>
    <t>월운천
생태하천
복원사업</t>
    <phoneticPr fontId="2" type="noConversion"/>
  </si>
  <si>
    <t>○위  치 : 상당구 월오동~운동동 일원
○사업량 : L=2.5km
○기  간 : 2012~2017</t>
    <phoneticPr fontId="2" type="noConversion"/>
  </si>
  <si>
    <t>○공사추진
 (공정율 46%)</t>
    <phoneticPr fontId="2" type="noConversion"/>
  </si>
  <si>
    <t>용두천
생태하천
복원사업</t>
    <phoneticPr fontId="2" type="noConversion"/>
  </si>
  <si>
    <t>○공사추진
 (공정율 25%)</t>
    <phoneticPr fontId="2" type="noConversion"/>
  </si>
  <si>
    <t>석남가경천
생태하천
복원사업</t>
    <phoneticPr fontId="2" type="noConversion"/>
  </si>
  <si>
    <t>석화천
생태하천
복원사업</t>
    <phoneticPr fontId="2" type="noConversion"/>
  </si>
  <si>
    <t>○위  치 : 청원구 북이면 ~ 내수읍
○사업량 : L=10.0km
○기  간 : 2017~2020</t>
    <phoneticPr fontId="2" type="noConversion"/>
  </si>
  <si>
    <t>재해로부터 안전한 하천정비</t>
    <phoneticPr fontId="2" type="noConversion"/>
  </si>
  <si>
    <t>무심천 세월교 가설사업</t>
    <phoneticPr fontId="2" type="noConversion"/>
  </si>
  <si>
    <t>○위  치 : 무심천 롤러스케이장 일원
○사업량 : 세월교 2개소
○기  간 : 2016~2017</t>
    <phoneticPr fontId="2" type="noConversion"/>
  </si>
  <si>
    <t>○2016.11.2.: 착공</t>
    <phoneticPr fontId="2" type="noConversion"/>
  </si>
  <si>
    <t>자연과 함께하는 안전한 생명하천</t>
    <phoneticPr fontId="2" type="noConversion"/>
  </si>
  <si>
    <t>내추
소하천
정비사업</t>
    <phoneticPr fontId="2" type="noConversion"/>
  </si>
  <si>
    <t>○위  치 : 청원구 북이면 신기리
○사업량 : 소하천정비 L=1.2km
○기  간 : 2013~2017</t>
    <phoneticPr fontId="2" type="noConversion"/>
  </si>
  <si>
    <t>○2공구 추진 예정
 (공정율 0%)</t>
    <phoneticPr fontId="2" type="noConversion"/>
  </si>
  <si>
    <t>탑연
소하천
정비사업</t>
    <phoneticPr fontId="2" type="noConversion"/>
  </si>
  <si>
    <t>○공사추진
(공정율 90%)</t>
    <phoneticPr fontId="2" type="noConversion"/>
  </si>
  <si>
    <t>○위  치 : 흥덕구 강내면 탑연리
○사업량 : 소하천정비 L=0.84km
○기  간 : 2014~2017</t>
    <phoneticPr fontId="2" type="noConversion"/>
  </si>
  <si>
    <t>구방 소하천
정비사업</t>
    <phoneticPr fontId="2" type="noConversion"/>
  </si>
  <si>
    <t>○위  치 : 상당구 미원면 구방리
○사업량 : 소하천정비 L=1.38km
○기  간 : 2015~2017</t>
    <phoneticPr fontId="2" type="noConversion"/>
  </si>
  <si>
    <t>○공사추진
(공정율 64%)</t>
    <phoneticPr fontId="2" type="noConversion"/>
  </si>
  <si>
    <t>산막 
소하천
정비사업</t>
    <phoneticPr fontId="2" type="noConversion"/>
  </si>
  <si>
    <t>○위  치 : 서원구 남이면 산막리
○사업량 : 소하천정비 L=4.0km
○기  간 : 2016~2019</t>
    <phoneticPr fontId="2" type="noConversion"/>
  </si>
  <si>
    <t>○실시설계 완료</t>
    <phoneticPr fontId="2" type="noConversion"/>
  </si>
  <si>
    <t>주중 
소하천
정비사업</t>
    <phoneticPr fontId="2" type="noConversion"/>
  </si>
  <si>
    <t>○위  치 : 청원구 주중동
○사업량 : 소하천정비 L=0.71km
○기  간 : 2017~2019</t>
    <phoneticPr fontId="2" type="noConversion"/>
  </si>
  <si>
    <t>송정
소하천
정비사업</t>
    <phoneticPr fontId="2" type="noConversion"/>
  </si>
  <si>
    <t>○위  치 : 청원구 북이면 송정리
○사업량 : 소하천정비 L=2.9km
○기  간 : 2017~2019</t>
    <phoneticPr fontId="2" type="noConversion"/>
  </si>
  <si>
    <t>재해위험지구정비사업</t>
    <phoneticPr fontId="2" type="noConversion"/>
  </si>
  <si>
    <t>○위  치 : 흥덕구 옥산면 사정리
○사업량 : 소하천정비 L=1.62km
○기  간 : 2016~2018</t>
    <phoneticPr fontId="2" type="noConversion"/>
  </si>
  <si>
    <t>맑고 깨끗한 청결도시 청주 조성</t>
    <phoneticPr fontId="2" type="noConversion"/>
  </si>
  <si>
    <t>폐기물 처리시설 확충</t>
    <phoneticPr fontId="2" type="noConversion"/>
  </si>
  <si>
    <t>자원정책과</t>
    <phoneticPr fontId="2" type="noConversion"/>
  </si>
  <si>
    <t>○위  치 : 청원구 오창읍 후기리
○사업량 : 매립용량 110만㎥
○기  간 : 2016~2019</t>
    <phoneticPr fontId="2" type="noConversion"/>
  </si>
  <si>
    <t>○ 입지결정 완료
○ 기본계획 용역 추진</t>
    <phoneticPr fontId="2" type="noConversion"/>
  </si>
  <si>
    <t>3회추경때는 기정을 변경으로 신규사업으로 제출할것</t>
    <phoneticPr fontId="2" type="noConversion"/>
  </si>
  <si>
    <t>폐기물을 자원화하는 친환경 시설운영</t>
    <phoneticPr fontId="2" type="noConversion"/>
  </si>
  <si>
    <t>주민이 안심하는 폐기물 처리시설</t>
    <phoneticPr fontId="2" type="noConversion"/>
  </si>
  <si>
    <t>친환경에너지타운 조성</t>
    <phoneticPr fontId="2" type="noConversion"/>
  </si>
  <si>
    <t>자원관리과</t>
    <phoneticPr fontId="2" type="noConversion"/>
  </si>
  <si>
    <t>○ 2016.04 기본 및 실시설계
   (공정율 80%)</t>
    <phoneticPr fontId="2" type="noConversion"/>
  </si>
  <si>
    <t>○위  치 : 흥덕구 미호로 521번길 103
○사업량 : 악취방지시설 1식
○기  간 : 2016 ~ 2017</t>
    <phoneticPr fontId="2" type="noConversion"/>
  </si>
  <si>
    <t>○실시설계 완료
○일상감사 등 사전절차
  이행중</t>
    <phoneticPr fontId="2" type="noConversion"/>
  </si>
  <si>
    <t>하수관리</t>
    <phoneticPr fontId="2" type="noConversion"/>
  </si>
  <si>
    <t>효율적인
지하수관리</t>
    <phoneticPr fontId="2" type="noConversion"/>
  </si>
  <si>
    <t>지하수관리
시스템 구축
사업</t>
    <phoneticPr fontId="2" type="noConversion"/>
  </si>
  <si>
    <t>하수정책과</t>
    <phoneticPr fontId="2" type="noConversion"/>
  </si>
  <si>
    <t>○위  치 :청주시 일원
○사업량
  - 지하수관리시스템 구축 1식
  - 지하수시설 실태조사 38,400개소
  - 지하수 관측공 설치 4개소
○기  간 : 2015~2017</t>
    <phoneticPr fontId="2" type="noConversion"/>
  </si>
  <si>
    <t>○ 공정율 70%</t>
    <phoneticPr fontId="2" type="noConversion"/>
  </si>
  <si>
    <t>맑고 
깨끗한 
수질관리</t>
    <phoneticPr fontId="2" type="noConversion"/>
  </si>
  <si>
    <t>공공하수도
시설확충 및 운영</t>
    <phoneticPr fontId="2" type="noConversion"/>
  </si>
  <si>
    <t>가덕
하수처리
시설설치
사업</t>
    <phoneticPr fontId="2" type="noConversion"/>
  </si>
  <si>
    <t>○위  치 : 가덕면, 남일면 일원
○사업량 : 하수관로 L=13.07km
○기  간 : 2013~2018</t>
    <phoneticPr fontId="2" type="noConversion"/>
  </si>
  <si>
    <r>
      <t xml:space="preserve">○총사업비:11,000,000천원
</t>
    </r>
    <r>
      <rPr>
        <sz val="8"/>
        <color theme="1"/>
        <rFont val="굴림체"/>
        <family val="3"/>
        <charset val="129"/>
      </rPr>
      <t xml:space="preserve">  -하수도특별회계:262,314천원</t>
    </r>
    <r>
      <rPr>
        <sz val="9"/>
        <color theme="1"/>
        <rFont val="굴림체"/>
        <family val="3"/>
      </rPr>
      <t xml:space="preserve">
</t>
    </r>
    <r>
      <rPr>
        <sz val="8"/>
        <color theme="1"/>
        <rFont val="굴림체"/>
        <family val="3"/>
        <charset val="129"/>
      </rPr>
      <t xml:space="preserve">(2012년 설계비/(구)청원군)
  ※ 2013년 설계용역완료
   (총사업비에 포함,
    계속비조서 예산액에는
    회계상이로 미표시)
 -수특회계 :10,737,686천원
   (공사비, 감리비)  </t>
    </r>
    <r>
      <rPr>
        <sz val="9"/>
        <color theme="1"/>
        <rFont val="굴림체"/>
        <family val="3"/>
      </rPr>
      <t xml:space="preserve">
○공정률 21.06%</t>
    </r>
    <phoneticPr fontId="2" type="noConversion"/>
  </si>
  <si>
    <t>맑고깨끗한수질관리</t>
    <phoneticPr fontId="2" type="noConversion"/>
  </si>
  <si>
    <t>공공하수도 시설확충 및 운영</t>
    <phoneticPr fontId="2" type="noConversion"/>
  </si>
  <si>
    <t>남이 하수처리시설 설치사업</t>
    <phoneticPr fontId="2" type="noConversion"/>
  </si>
  <si>
    <t>○위  치 : 서원구 남이면 부용외천리
○사업량 : 1,000톤/일,하수관로L=7.4km
○기  간 : 2012~2017</t>
    <phoneticPr fontId="2" type="noConversion"/>
  </si>
  <si>
    <t>○총사업비:13,448,000천원
 -하수도특별회계:349,728천원
(2012년 설계비/(구)청원군)
 ※2013년 설계용역완료
  (총사업비에 포함,
   계속비조서 예산액에는
   회계상이로 미표시)
 -수특회계 :13,098,272천원
   (공사비, 감리비)   
○실시설계용역완료
○2015.6:공사착공
○공정률 58%</t>
    <phoneticPr fontId="2" type="noConversion"/>
  </si>
  <si>
    <t>가덕
하수관거
설치사업</t>
    <phoneticPr fontId="2" type="noConversion"/>
  </si>
  <si>
    <t>○위  치 : 가덕면, 남일면 일원
○사업량 : 하수관거 L=36km
○기  간 : 2013~2017</t>
    <phoneticPr fontId="2" type="noConversion"/>
  </si>
  <si>
    <r>
      <t xml:space="preserve">○총사업비:20,450,000천원
</t>
    </r>
    <r>
      <rPr>
        <sz val="8"/>
        <color theme="1"/>
        <rFont val="굴림체"/>
        <family val="3"/>
        <charset val="129"/>
      </rPr>
      <t xml:space="preserve">  -하수도특별회계:487,666천원</t>
    </r>
    <r>
      <rPr>
        <sz val="9"/>
        <color theme="1"/>
        <rFont val="굴림체"/>
        <family val="3"/>
      </rPr>
      <t xml:space="preserve">
</t>
    </r>
    <r>
      <rPr>
        <sz val="8"/>
        <color theme="1"/>
        <rFont val="굴림체"/>
        <family val="3"/>
        <charset val="129"/>
      </rPr>
      <t xml:space="preserve">(2012년 설계비/(구)청원군)
  ※ 2013년 설계용역완료
   (총사업비에 포함,
    계속비조서 예산액에는
    회계상이로 미표시)
 -수특회계:19,962,334천원
  (공사비,감리비)  </t>
    </r>
    <r>
      <rPr>
        <sz val="9"/>
        <color theme="1"/>
        <rFont val="굴림체"/>
        <family val="3"/>
      </rPr>
      <t xml:space="preserve">
○공정률 38.55%</t>
    </r>
    <phoneticPr fontId="2" type="noConversion"/>
  </si>
  <si>
    <t>남일하수
관거설치
사업</t>
    <phoneticPr fontId="2" type="noConversion"/>
  </si>
  <si>
    <t>○위  치 : 남일면 효촌리외3곳
○사업량 : 하수관로 L=22.9km
○기  간 : 2012~2017</t>
    <phoneticPr fontId="2" type="noConversion"/>
  </si>
  <si>
    <r>
      <t xml:space="preserve">○총사업비:14,513,000천원
</t>
    </r>
    <r>
      <rPr>
        <sz val="7"/>
        <color theme="1"/>
        <rFont val="굴림체"/>
        <family val="3"/>
        <charset val="129"/>
      </rPr>
      <t xml:space="preserve">  -하수도특별회계:735,867천원
    (2012년설계비/(구)청원군)</t>
    </r>
    <r>
      <rPr>
        <sz val="9"/>
        <color theme="1"/>
        <rFont val="굴림체"/>
        <family val="3"/>
        <charset val="129"/>
      </rPr>
      <t xml:space="preserve">
  ※ 2013년 설계용역완료
   (총사업비에 포함,
    계속비조서 예산액에는
    회계상이로 미표시)
  -수특회계:13,777,133천원
   (공사비,감리비)   
○공정률 86%</t>
    </r>
    <phoneticPr fontId="2" type="noConversion"/>
  </si>
  <si>
    <t>○위  치 : 남이.척산리외3곳
○사업량 : 하수관로24.5km
○기  간 : 2012~2017</t>
    <phoneticPr fontId="2" type="noConversion"/>
  </si>
  <si>
    <t>○총사업비:14,597,000천원
 -하수도특별회계:378,872천원
(2012년 설계비/(구)청원군)
 ※2013년 설계용역완료
  (총사업비에 포함,
   계속비조서 예산액에는
   회계상이로 미표시)
 -수특회계 :14,218,128천원
  (공사비, 감리비)
○실시설계용역완료
○2015.4:공사착공
○공정률 53%</t>
    <phoneticPr fontId="2" type="noConversion"/>
  </si>
  <si>
    <t>북이1단계 하수관로 정비사업</t>
    <phoneticPr fontId="2" type="noConversion"/>
  </si>
  <si>
    <t>○위  치 : 청원구 북이면 신대리
○사업량 : 하수관로  L=5.494km
○기  간 : 2012 ~ 2017</t>
    <phoneticPr fontId="2" type="noConversion"/>
  </si>
  <si>
    <t>○총사업비:3,720,000천원
  -하수도특별회계:108,705천원
    (2012년설계비/(구)청원군)
  ※ 2013년 설계용역완료
   (총사업비에 포함,
    계속비조서 예산액에는
    회계상이로 미표시)
  -수특회계:3,611,295천원
  (공사비,감리비)  
○2013.11 : 설계완료
○2015. 4 : 공사착공
○공정률 82%</t>
    <phoneticPr fontId="2" type="noConversion"/>
  </si>
  <si>
    <t>○총사업비:8,618,000천원
  -하수도특별회계:108,928천원
 (2012년설계비/(구)청원군)
  ※ 2013년 설계용역완료(석판)
   (총사업비에 포함,
    계속비조서 예산액에는
    회계상이로 미표시)
  -수특회계:8,509,072천원
  (설계비,공사비,감리비)  
○2013.11. 설계완료(석판)
○2015.11. 설계착수(가마)
○2016. 7. 공사착공
○공정률 10%</t>
    <phoneticPr fontId="2" type="noConversion"/>
  </si>
  <si>
    <t xml:space="preserve">○2016.11 설계용역계약 및
  착수
</t>
    <phoneticPr fontId="2" type="noConversion"/>
  </si>
  <si>
    <t>3회추경 신규 추진</t>
    <phoneticPr fontId="2" type="noConversion"/>
  </si>
  <si>
    <t>○위  치 : 남일면 일원
○사업량 : 하수관로 L=4.098km
○기  간 : 2016~2018</t>
    <phoneticPr fontId="2" type="noConversion"/>
  </si>
  <si>
    <t xml:space="preserve">○기본 및 실시설계 발주
</t>
    <phoneticPr fontId="2" type="noConversion"/>
  </si>
  <si>
    <t>우산1리 마을하수도 설치사업</t>
    <phoneticPr fontId="2" type="noConversion"/>
  </si>
  <si>
    <t>○위  치 : 청원구 내수읍 우산리
○사업량 : 하수처리장 증설 100톤/일
○기  간 : 2015 ~ 2017</t>
    <phoneticPr fontId="2" type="noConversion"/>
  </si>
  <si>
    <t>폐수·가축
분뇨
처리시설
확충및개선</t>
    <phoneticPr fontId="2" type="noConversion"/>
  </si>
  <si>
    <t>내수지구
가축분뇨
처리시설
개선사업</t>
    <phoneticPr fontId="2" type="noConversion"/>
  </si>
  <si>
    <t>하수정책과</t>
    <phoneticPr fontId="13" type="noConversion"/>
  </si>
  <si>
    <t>○위  치 : 내수읍 내수리141번지일원
○사업량 : 140톤/일
○기  간 : 2012~2017</t>
    <phoneticPr fontId="2" type="noConversion"/>
  </si>
  <si>
    <t>○공정률 65%</t>
    <phoneticPr fontId="2" type="noConversion"/>
  </si>
  <si>
    <t>공공도서관 기반시설 확충</t>
    <phoneticPr fontId="2" type="noConversion"/>
  </si>
  <si>
    <t>공공도서관 건립</t>
    <phoneticPr fontId="2" type="noConversion"/>
  </si>
  <si>
    <t>금천지구 도서관건립</t>
    <phoneticPr fontId="2" type="noConversion"/>
  </si>
  <si>
    <t>시립도서관</t>
    <phoneticPr fontId="2" type="noConversion"/>
  </si>
  <si>
    <t>○위  치 : 금천동 327번지
○사업량 : 부지13,500㎡,면적3,500㎡
○기  간 : 2016~2018</t>
    <phoneticPr fontId="2" type="noConversion"/>
  </si>
  <si>
    <t>○2016.6  기본 및 실시설계
○2016.11.기술자문위원회
  심의일정에 따른 용역중지</t>
    <phoneticPr fontId="2" type="noConversion"/>
  </si>
  <si>
    <t>문화유산보존및전승</t>
    <phoneticPr fontId="2" type="noConversion"/>
  </si>
  <si>
    <t>고인쇄문화 자료관리</t>
    <phoneticPr fontId="2" type="noConversion"/>
  </si>
  <si>
    <t>청주
고인쇄
박물관
운영사업과</t>
    <phoneticPr fontId="2" type="noConversion"/>
  </si>
  <si>
    <t>○위  치 : 흥덕구 직지대로 713
○사업량 : 유물 DB구축 5만점
○기  간 : 2016~2018</t>
    <phoneticPr fontId="2" type="noConversion"/>
  </si>
  <si>
    <t>○ 사이버 스마트 박물관
   구축사업 변경계획
   수립중</t>
    <phoneticPr fontId="2" type="noConversion"/>
  </si>
  <si>
    <t>도시개발</t>
    <phoneticPr fontId="2" type="noConversion"/>
  </si>
  <si>
    <t>산업단지관리</t>
    <phoneticPr fontId="2" type="noConversion"/>
  </si>
  <si>
    <t>청주 지식산업센터 건립</t>
    <phoneticPr fontId="2" type="noConversion"/>
  </si>
  <si>
    <t>도시개발과</t>
    <phoneticPr fontId="2" type="noConversion"/>
  </si>
  <si>
    <t>○사전행정절차이행(중기지방재정계획, 공유재산심의, 투자심사)
○부지확보(시유지)</t>
    <phoneticPr fontId="2" type="noConversion"/>
  </si>
  <si>
    <t>산업단지재생</t>
    <phoneticPr fontId="2" type="noConversion"/>
  </si>
  <si>
    <t>산업단지
조성</t>
    <phoneticPr fontId="2" type="noConversion"/>
  </si>
  <si>
    <t>오창제3산업단지용수공급시설</t>
    <phoneticPr fontId="2" type="noConversion"/>
  </si>
  <si>
    <t>○위  치 : 청원구 오창읍 성재리 일원
○사업량 : 관로(D400) 17.0km
           관로(D150) 1.5km
           가압장 1식, 배수지5,200㎥ 
○기  간 : 2012~2017</t>
    <phoneticPr fontId="2" type="noConversion"/>
  </si>
  <si>
    <t>○2016. 8. 착공
○공정률 5%</t>
    <phoneticPr fontId="2" type="noConversion"/>
  </si>
  <si>
    <t>기간연장에 따른 시장님 방침결정</t>
    <phoneticPr fontId="2" type="noConversion"/>
  </si>
  <si>
    <t>○위  치 : 청원구 오창읍 성재리 일원
○사업량 : 관로(D400) 17.0km
           관로(D150) 1.5km
           가압장 1식, 배수지5,200㎥ 
○기  간 : 2012~2018</t>
    <phoneticPr fontId="2" type="noConversion"/>
  </si>
  <si>
    <t>○위  치 : 청원구 오창읍 성재리,
           두릉리 일원
○사업량 : 오 폐수량 : Q=2,528m3/ 일
           폐수관로 D=300mm, L=11km
           중계펌프장 1식
○기  간 : 2015~2017</t>
    <phoneticPr fontId="2" type="noConversion"/>
  </si>
  <si>
    <t>○위  치 : 청원구 오창읍 성재리,
           두릉리 일원
○사업량 : 오 폐수량 : Q=2,528m3/ 일
           폐수관로 D=300mm, L=11km
           중계펌프장 1식
○기  간 : 2015~2018</t>
    <phoneticPr fontId="2" type="noConversion"/>
  </si>
  <si>
    <t>오송제2생명
과학단지
폐수종말
처리시설</t>
    <phoneticPr fontId="2" type="noConversion"/>
  </si>
  <si>
    <t>○위  치 : 흥덕구 오송읍 봉산리 일원
○사업량 : 1단계 5,900㎥/일
○기  간 : 2014~2018</t>
    <phoneticPr fontId="2" type="noConversion"/>
  </si>
  <si>
    <t>○공정률 10%</t>
    <phoneticPr fontId="2" type="noConversion"/>
  </si>
  <si>
    <t>오송제2생명
과학단지
용수공급
시설</t>
    <phoneticPr fontId="2" type="noConversion"/>
  </si>
  <si>
    <t>○위  치 : 흥덕구 오송읍 봉산리 일원
○사업량 : 관로 7.1㎞(D400~500㎜),
           가압장 23,600㎥/일
           배수지16,400㎥
○기  간 : 2014~2018</t>
    <phoneticPr fontId="2" type="noConversion"/>
  </si>
  <si>
    <t>○공정률 5%
○실시설계완료
○총사업비 확정에 따른
  사업비 증액</t>
    <phoneticPr fontId="2" type="noConversion"/>
  </si>
  <si>
    <t>청주테크노폴리스
공업용수도
설치사업</t>
    <phoneticPr fontId="2" type="noConversion"/>
  </si>
  <si>
    <t>○위  치 : 흥덕구 강서2동
○사업량 : 공업용수 5,143톤/일
○기  간 : 2013~2017</t>
    <phoneticPr fontId="2" type="noConversion"/>
  </si>
  <si>
    <t>○배수관로 공사완료
○가압장 착공</t>
    <phoneticPr fontId="2" type="noConversion"/>
  </si>
  <si>
    <t>○위  치 : 흥덕구 강서2동
○사업량 : 펌프장 및 폐수 처리장 신설(Q=3,500㎥/일), 연계관로(300~400mm, L=1,400m)
○기  간 : 2015~2020</t>
    <phoneticPr fontId="2" type="noConversion"/>
  </si>
  <si>
    <t xml:space="preserve">○1차사업(연계처리) 계획대로 추진
○2차사업(처리장신설) 폐수처리기본계획 변경안 작성중
</t>
    <phoneticPr fontId="2" type="noConversion"/>
  </si>
  <si>
    <t>산업단지조성</t>
    <phoneticPr fontId="2" type="noConversion"/>
  </si>
  <si>
    <t>오창테크노폴리스 용수공급시설 설치사업</t>
    <phoneticPr fontId="2" type="noConversion"/>
  </si>
  <si>
    <t>신규사업추진에 따른 시장님 방침</t>
    <phoneticPr fontId="2" type="noConversion"/>
  </si>
  <si>
    <t>○위   치 : 오창읍 후기리 일원
○사업량 : 송수관로(D=400mm) L=15.0km, 배수지 6,850m3, 가압장 1식
○기   간 : 2017 ~ 2020</t>
    <phoneticPr fontId="2" type="noConversion"/>
  </si>
  <si>
    <t>도시재생</t>
    <phoneticPr fontId="2" type="noConversion"/>
  </si>
  <si>
    <t>도시재생
관리</t>
    <phoneticPr fontId="2" type="noConversion"/>
  </si>
  <si>
    <t>구 청주역사재현 및
환경정비
사업</t>
    <phoneticPr fontId="2" type="noConversion"/>
  </si>
  <si>
    <t>도시재생과</t>
    <phoneticPr fontId="2" type="noConversion"/>
  </si>
  <si>
    <t>○위  치 : 상당구 북문로2가 일원
○사업량 : 청주역사 재현 A=4,249㎡
○기  간 : 2012~2017</t>
    <phoneticPr fontId="2" type="noConversion"/>
  </si>
  <si>
    <t>○ 토지보상 완료
○ 지장물 철거 등 완료
○ 건축 집행 및 터파기진행
○ 공정률 60%</t>
    <phoneticPr fontId="2" type="noConversion"/>
  </si>
  <si>
    <t>사업기간 연장은 3추때 변경으로 반영</t>
    <phoneticPr fontId="2" type="noConversion"/>
  </si>
  <si>
    <t>○위  치 : 상당구 북문로2가 일원
○사업량 : 청주역사 재현 A=2,227㎡
○기  간 : 2012~2017</t>
    <phoneticPr fontId="2" type="noConversion"/>
  </si>
  <si>
    <t>○위  치 : 북문로2가 소나무길 일원
○사업량 : 문화예술기반구축A=2,137㎡
           특화거리조성L=1,300m
○기  간 : 2014~2018</t>
    <phoneticPr fontId="2" type="noConversion"/>
  </si>
  <si>
    <t>○ 토지보상 완료
○ 실시설계용역 완료
○ 건축 집행
○ 공정률 60%</t>
    <phoneticPr fontId="2" type="noConversion"/>
  </si>
  <si>
    <t>○위  치 : 북문로2가 소나무길 일원
○사업량 : 문화예술허브센터A=3,725㎡
           특화거리조성L=400m
○기  간 : 2014~2018</t>
    <phoneticPr fontId="2" type="noConversion"/>
  </si>
  <si>
    <t>안덕벌 예술의 거리 상권활성화 사업</t>
    <phoneticPr fontId="2" type="noConversion"/>
  </si>
  <si>
    <t>○위  치 : 내덕2동 일원
○사업량 : 가로환경개선 등L=1,200m,
           포켓공원 1식,
           시장활성화 사업(주차장등)
○기  간 : 2016~2018</t>
    <phoneticPr fontId="2" type="noConversion"/>
  </si>
  <si>
    <t>○ 기본 및 실시설계 진행
○ 주민설명회 등 개최
○ 공정률 7%</t>
    <phoneticPr fontId="2" type="noConversion"/>
  </si>
  <si>
    <t>창조도시
건설</t>
    <phoneticPr fontId="2" type="noConversion"/>
  </si>
  <si>
    <t>도시재생선도사업</t>
    <phoneticPr fontId="2" type="noConversion"/>
  </si>
  <si>
    <t>산업기능이전적지를 활용한 창조경제 중심지구 조성</t>
    <phoneticPr fontId="2" type="noConversion"/>
  </si>
  <si>
    <t>○위  치 : 내덕동 옛)연초제조창 일원
○사업량 : 122,407㎡
○기  간 : 2014~2017</t>
    <phoneticPr fontId="2" type="noConversion"/>
  </si>
  <si>
    <t>○활성화계획 수립
 ('15.12월 승인)
○기반시설 정비사업 추진
○공공시설사업 설계착수('16.10.)
○주차장 건립등에 따른
  사업비 증액</t>
    <phoneticPr fontId="2" type="noConversion"/>
  </si>
  <si>
    <t>2017년도 예산액 당초예산액에 맞춤
차액은 2018년도 몰음
확인요망</t>
    <phoneticPr fontId="2" type="noConversion"/>
  </si>
  <si>
    <t>도시 및
주거환경
정비사업</t>
    <phoneticPr fontId="2" type="noConversion"/>
  </si>
  <si>
    <t>주택재개발 및 재건축
사업</t>
    <phoneticPr fontId="2" type="noConversion"/>
  </si>
  <si>
    <t>○공사착공
○공정율 20%
○도로정비 물량 증가에 따른  사업비 조정</t>
    <phoneticPr fontId="2" type="noConversion"/>
  </si>
  <si>
    <t>남주남문구역
기반시설
정비사업</t>
    <phoneticPr fontId="2" type="noConversion"/>
  </si>
  <si>
    <t>○위  치 : 남주동 122번지
○사업량 : 도로정비 L=791m,B=2~10m
           주차장조성(1,000㎡) 1식 
○기  간 : 2016~2017</t>
    <phoneticPr fontId="2" type="noConversion"/>
  </si>
  <si>
    <t>○공사착공
○공정율 30%</t>
    <phoneticPr fontId="2" type="noConversion"/>
  </si>
  <si>
    <t>영운구역
주거환경
개선사업</t>
    <phoneticPr fontId="2" type="noConversion"/>
  </si>
  <si>
    <t>○실시설계추진중
○보상추진중
○공정율 15%</t>
    <phoneticPr fontId="2" type="noConversion"/>
  </si>
  <si>
    <t>총사업비 증액 시장님 방침이 없어
기존 총사업비내 2017년도 예산액만
2018년도 이관함
투자심사후 수정</t>
    <phoneticPr fontId="2" type="noConversion"/>
  </si>
  <si>
    <t>주거환경개선사업</t>
    <phoneticPr fontId="2" type="noConversion"/>
  </si>
  <si>
    <t>소규모주거지재생모델사업</t>
    <phoneticPr fontId="2" type="noConversion"/>
  </si>
  <si>
    <t>○위  치 : 청주시 일원
○사업량 : 소규모 주거지재생모델
           연구용역 1식
○기  간 : 2016~2018</t>
    <phoneticPr fontId="2" type="noConversion"/>
  </si>
  <si>
    <t>○계약추진중</t>
    <phoneticPr fontId="2" type="noConversion"/>
  </si>
  <si>
    <t>도시및주거환경정비사업</t>
    <phoneticPr fontId="2" type="noConversion"/>
  </si>
  <si>
    <t>농어촌 취약지역 생활여건 개조사업</t>
    <phoneticPr fontId="2" type="noConversion"/>
  </si>
  <si>
    <t>○위  치 : 청원구 내수읍 저곡리 일원
○사업량 : 주택정비 34호, 쉼터조성
           마을담장, 도로,
           마을회관 정비 등
○기  간 : 2016~2017</t>
    <phoneticPr fontId="2" type="noConversion"/>
  </si>
  <si>
    <t>○주택정비 완료
○폐기물처리 및
  토목공사 추진
○공정률 30%</t>
    <phoneticPr fontId="2" type="noConversion"/>
  </si>
  <si>
    <t>효율적인
청사 운영
및 관리</t>
    <phoneticPr fontId="2" type="noConversion"/>
  </si>
  <si>
    <t>쾌적한 근무
환경 조성</t>
    <phoneticPr fontId="2" type="noConversion"/>
  </si>
  <si>
    <t>율량사천동
주민센터
신축</t>
    <phoneticPr fontId="2" type="noConversion"/>
  </si>
  <si>
    <t>공공시설과</t>
    <phoneticPr fontId="2" type="noConversion"/>
  </si>
  <si>
    <t>○위  치 : 청원구 충청대로107번길 52
○사업량 : 연면적 1,900㎡
           지하1/지상3층
           주민센터 신축
○기  간 : 2016~2017</t>
    <phoneticPr fontId="2" type="noConversion"/>
  </si>
  <si>
    <t>○2016. 7. 기본 및 
  실시설계완료
○2016. 10. 착공</t>
    <phoneticPr fontId="2" type="noConversion"/>
  </si>
  <si>
    <t>2017년 예산액을 예산(안)에 맞춤</t>
    <phoneticPr fontId="2" type="noConversion"/>
  </si>
  <si>
    <t>균형발전을 위한 도시
기반조성</t>
    <phoneticPr fontId="2" type="noConversion"/>
  </si>
  <si>
    <t>노폭 12m
미만의 도시
계획도로
개설</t>
    <phoneticPr fontId="2" type="noConversion"/>
  </si>
  <si>
    <t>수동 도시
계획도로
(소3-27)
개설[대한
성공회옆]</t>
    <phoneticPr fontId="2" type="noConversion"/>
  </si>
  <si>
    <t>상당구
건설교통과</t>
    <phoneticPr fontId="2" type="noConversion"/>
  </si>
  <si>
    <t>○위  치 : 상당구 수동 172-1
○사업량 : L=188m, B=6.0m
○기  간 : 2016~2018</t>
    <phoneticPr fontId="2" type="noConversion"/>
  </si>
  <si>
    <t>○2016. 3 : 지장가옥 철거공사 착공</t>
    <phoneticPr fontId="2" type="noConversion"/>
  </si>
  <si>
    <t>2015년까지 예산액은 계속비 미반영
사업개요 수정함
추진상황 수정함
3회추경때는 기정을 변경으로 신규사업으로 제출할것
시장님 방침결정 제출</t>
    <phoneticPr fontId="2" type="noConversion"/>
  </si>
  <si>
    <t>대성동 도시계획도로
(소로3-31외 1개 노선) 개설
[향교옆]</t>
    <phoneticPr fontId="2" type="noConversion"/>
  </si>
  <si>
    <t>○위  치 : 상당구 대성동 47-28
○사업량 : L=143m, B=6.0m
○기  간 : 2016~2017</t>
    <phoneticPr fontId="2" type="noConversion"/>
  </si>
  <si>
    <t>○2016. 3 : 공사착공
○공정율 65%</t>
    <phoneticPr fontId="2" type="noConversion"/>
  </si>
  <si>
    <t>지역균형발전을 위한 도시기반조성</t>
    <phoneticPr fontId="2" type="noConversion"/>
  </si>
  <si>
    <t>노폭12m미만의 도시계획도로개설</t>
    <phoneticPr fontId="2" type="noConversion"/>
  </si>
  <si>
    <t>수의동 도시계획도로(소로3-955) 개설</t>
    <phoneticPr fontId="2" type="noConversion"/>
  </si>
  <si>
    <t>흥덕구
건설교통과</t>
    <phoneticPr fontId="2" type="noConversion"/>
  </si>
  <si>
    <t>○위  치 : 수의동 181-5번지 일원 
○사업량 : 도로개설 L=224m, B=6.0m
○기  간 : 2016 ~ 2017</t>
    <phoneticPr fontId="2" type="noConversion"/>
  </si>
  <si>
    <t>○공사착공(2016.9.26)
○공사정지(2016. 10.19)
  ※보상 4필지 미보상</t>
    <phoneticPr fontId="2" type="noConversion"/>
  </si>
  <si>
    <t>강내 월곡 도시계획도로(소로2-287) 개설</t>
    <phoneticPr fontId="2" type="noConversion"/>
  </si>
  <si>
    <t>○위  치 : 강내 월곡 288-6번지 일원
○사업량 : 도로개설 L=121m, B=8.0m
○기  간 : 2016 ~ 2017</t>
    <phoneticPr fontId="2" type="noConversion"/>
  </si>
  <si>
    <t>○공사착공(2016.6.8)
○공사정지(2016. 9. 5)
  ※보상 후 이주 기간 요청
    이주 후 실착공계획</t>
    <phoneticPr fontId="2" type="noConversion"/>
  </si>
  <si>
    <t>강내 석화리 도시계획도로(소로2-276) 개설</t>
    <phoneticPr fontId="2" type="noConversion"/>
  </si>
  <si>
    <t>○위  치 : 강내 석화 178-2번지 일원
○사업량 : 도로개설 L=200m, B=8.0m
○기  간 : 2016 ~ 2018</t>
    <phoneticPr fontId="2" type="noConversion"/>
  </si>
  <si>
    <t>○보상 중(보상률 70%)</t>
    <phoneticPr fontId="2" type="noConversion"/>
  </si>
  <si>
    <t>3회추경때는 기정을 변경으로 신규사업으로 제출할것
17년도 예산(안) 금액으로 맞춰 총사업비내에서 18년도 금액 수정함</t>
    <phoneticPr fontId="2" type="noConversion"/>
  </si>
  <si>
    <t>옥산 오산리 도시계획도로(소2-355)개설</t>
    <phoneticPr fontId="2" type="noConversion"/>
  </si>
  <si>
    <t>○실시설계 완료, 보상 시작</t>
    <phoneticPr fontId="2" type="noConversion"/>
  </si>
  <si>
    <t>○위  치 : 내덕동 내덕초교 일원
○사업량 : L=320m, B=8.0m
○기  간 : 2016 ~ 2017</t>
    <phoneticPr fontId="2" type="noConversion"/>
  </si>
  <si>
    <t>○보상 41%</t>
    <phoneticPr fontId="2" type="noConversion"/>
  </si>
  <si>
    <t>내수 마산 도시계획도로(소2-1, 소2-4) 도로개설</t>
    <phoneticPr fontId="2" type="noConversion"/>
  </si>
  <si>
    <t>○위  치 : 내수읍 마산리 130-14
○사업량 : L=163m, B=8m
○기  간 : 2016 ~ 2018</t>
    <phoneticPr fontId="2" type="noConversion"/>
  </si>
  <si>
    <t>○보상 48%</t>
    <phoneticPr fontId="2" type="noConversion"/>
  </si>
  <si>
    <t>○위  치 : 청원구 외남동 510-1
○사업량 : L=232.4m, B=10.0m
○기  간 : 2016 ~ 2017</t>
    <phoneticPr fontId="2" type="noConversion"/>
  </si>
  <si>
    <t>○2016. 10. 공사착공</t>
    <phoneticPr fontId="2" type="noConversion"/>
  </si>
  <si>
    <t>기존</t>
    <phoneticPr fontId="2" type="noConversion"/>
  </si>
  <si>
    <t>상권활성화및소상공인지원</t>
  </si>
  <si>
    <t>성안길상점가주차장조성</t>
  </si>
  <si>
    <t>일자리경제과</t>
  </si>
  <si>
    <t>○위  치 : 서문동 100-1외 8필지
○사업량 : 주차장 포장 및 조성 1식
○기  간 : 2016 ~ 2017</t>
  </si>
  <si>
    <t>소통과 개방으로 참여시정 강화</t>
  </si>
  <si>
    <t>효율적 기록물 보존관리 및 정보공개를 통한 투명행정 추진</t>
  </si>
  <si>
    <t>통합기록물보존소 리모델링</t>
  </si>
  <si>
    <t>행정지원과</t>
  </si>
  <si>
    <t>○위  치 : 흥덕구 월평로 13번길 52
○사업량 : 리모델링 1식
○기  간 : 2016 ~ 2017</t>
  </si>
  <si>
    <t>○2015.12. 설계
○2016.08. 착공
  (공정율 30%)</t>
  </si>
  <si>
    <t>노인복지
증진</t>
  </si>
  <si>
    <t>시설운영 
기반조성</t>
  </si>
  <si>
    <t>수곡시니어
클럽신축이전</t>
  </si>
  <si>
    <t>노인장애인과</t>
  </si>
  <si>
    <t xml:space="preserve">○위  치: 서원구 산남동 52-1번지
○사업량: 부지990㎡  건물 363㎡
○기  간: 2016 ~ 2017 </t>
  </si>
  <si>
    <t xml:space="preserve">○실시설계용역 계약의뢰
</t>
  </si>
  <si>
    <t>○김수현 드라마 아트홀 건축설계 및 전시물제작설치 공모 의뢰('16.11)
○한류명품 드라마거리 계약심사('16.11)
○한류명품 드라마거리 전시물제작설치 공모('16.11)</t>
  </si>
  <si>
    <t>○2016.5 기본 및 실시설계
추진중</t>
  </si>
  <si>
    <t>○2016.11 친수지구 변경추진
○2017.1 하천점용허가, 실시설계 등 사업추진</t>
  </si>
  <si>
    <t>○ 2016.07 공사착공
○ 공정률 17%</t>
  </si>
  <si>
    <t>○도시계획시설 결정완료
○2015.05. 보상 지속추진
○2016.05. 지장물 철거중</t>
  </si>
  <si>
    <t>○2016.11 기본 및 실시설계
○공기부족에 따른 사업
  기간 연장
○관람석 및 컬링연습장
  2면 추가에 따른 증액</t>
  </si>
  <si>
    <t>○ 2016.07. 공사착공
○ 공정률 17%</t>
  </si>
  <si>
    <t>사회체육진흥</t>
  </si>
  <si>
    <t>성무생활체육공원조성</t>
  </si>
  <si>
    <t>사회체욱진흥</t>
  </si>
  <si>
    <t>전문체육
육성지원</t>
  </si>
  <si>
    <t>전국체전
시설보수</t>
  </si>
  <si>
    <t>○위  치 : 상당구 남일면 쌍수리
           217번지 일원
○사업량 : 부지면적 41,204㎡
○기  간 : 2016 ∼ 2017</t>
  </si>
  <si>
    <t>○위  치 : 청주시 흥덕구 현암동 89-3
           외 2개소
○사업량 : 충북학생 롤러경기장 보수,
           충북학생수영장 보수,
           세광고 야구장 보수
○기  간 : 2016 ~ 2017</t>
  </si>
  <si>
    <t>○위  치 : 내수읍 도원세교로 369
○사업량 : 결선사격장 증축 등
○기  간 : 2012~2017</t>
  </si>
  <si>
    <t>○2차분 준공
○잔여분 실시설계 중</t>
  </si>
  <si>
    <t>최고수준의 체육시설
관리</t>
  </si>
  <si>
    <t>효율적인 체육시설 지원</t>
  </si>
  <si>
    <t>청주체육관 노후시설 보수공사</t>
  </si>
  <si>
    <t>체육시설
관리과</t>
  </si>
  <si>
    <t xml:space="preserve">○1차분 준공
○2차분 실시설계중
</t>
  </si>
  <si>
    <t>경기력
향상을 위한
체육시설
개선</t>
  </si>
  <si>
    <t>청주유도회관 시설개선</t>
  </si>
  <si>
    <t>청주정구장 시설개선 사업</t>
  </si>
  <si>
    <r>
      <t xml:space="preserve">○위  치 : </t>
    </r>
    <r>
      <rPr>
        <sz val="8"/>
        <color theme="1"/>
        <rFont val="굴림체"/>
        <family val="3"/>
      </rPr>
      <t>상당구 1순환로 1514번길 70</t>
    </r>
    <r>
      <rPr>
        <sz val="9"/>
        <color theme="1"/>
        <rFont val="굴림체"/>
        <family val="3"/>
        <charset val="129"/>
      </rPr>
      <t xml:space="preserve">
○사업량 : 지붕마감재 교체 등
○기  간 : 2016~2017</t>
    </r>
  </si>
  <si>
    <t>○위  치 : 흥덕구 대신로 157
○사업량 : 비가림시설 개선 등
○기  간 : 2016~2017</t>
  </si>
  <si>
    <t>○실시설계 중</t>
  </si>
  <si>
    <t>문화예술
진흥</t>
  </si>
  <si>
    <t>문화기반 시설 확충</t>
  </si>
  <si>
    <t>미술관 주차장 및 진출입로 조성</t>
  </si>
  <si>
    <t>시립미술관</t>
  </si>
  <si>
    <r>
      <t>○위  치 :</t>
    </r>
    <r>
      <rPr>
        <sz val="8"/>
        <color theme="1"/>
        <rFont val="굴림체"/>
        <family val="3"/>
      </rPr>
      <t>서원구 사직동 12-6번지 일원</t>
    </r>
    <r>
      <rPr>
        <sz val="9"/>
        <color theme="1"/>
        <rFont val="굴림체"/>
        <family val="3"/>
        <charset val="129"/>
      </rPr>
      <t xml:space="preserve">
○사업량 :승강장실 설치 및 주차장
          조성등
○기  간 :2016~2017</t>
    </r>
  </si>
  <si>
    <t>○위  치 : 옥산면 일원
○사업량 : 소재지 종합정비 1식
○기  간 : 2013~2017</t>
  </si>
  <si>
    <t>○기본계획 수립완료
○시행계획 수립중                      ○편입토지 보상중</t>
  </si>
  <si>
    <t>농업기반
구축</t>
  </si>
  <si>
    <t>농업생산기반시설확충</t>
  </si>
  <si>
    <t>미원면
농촌중심지
활성화
사업
[농촌중심지활성화(일반지구)]</t>
  </si>
  <si>
    <t>농업정책과</t>
  </si>
  <si>
    <t>○인력개발육성,사업단운영
○사업계획서(5년)변경승인
○건축 착공계 접수</t>
  </si>
  <si>
    <t>○사슴가공공장 설계완료
○R&amp;D용역 추진 중
○홍보사업완료
○공정율 30%</t>
  </si>
  <si>
    <t>시민편익
증진을 위한 지적행정 
서비스 제공</t>
  </si>
  <si>
    <t>공간정보 
구축 및 활용</t>
  </si>
  <si>
    <t>공간정보
시스템 통합고도화(2차)사업</t>
  </si>
  <si>
    <t>지적정보과</t>
  </si>
  <si>
    <t>○사업량 : 도로기반시설물 관리시스템
           2차 고도화 및 행정정보
           기반 융복합 공간정보
           관리시스템 각 1식
○기  간 : 2016 ~ 2017</t>
  </si>
  <si>
    <t>○위  치 : 상당구 명암동 103-4일원
○사업량 : 4,411㎡
○기  간 : 2016~2017</t>
  </si>
  <si>
    <t>○2016.07. 실시설계완료
○2016.08. 감정평가완료
○2016.08. 실시계획인가
           신청
○2016.10. 보상협의</t>
  </si>
  <si>
    <t>공원조성</t>
  </si>
  <si>
    <t>도시공원조성</t>
  </si>
  <si>
    <t>공원녹지과</t>
  </si>
  <si>
    <t>당산 자연마당조성사업</t>
  </si>
  <si>
    <t>시민친화형도로환경정비</t>
  </si>
  <si>
    <t>내수 원통리 인도설치사업</t>
  </si>
  <si>
    <t>○위  치 : 청원구 내수읍 원통리
○사업량 : L=1.2km,B=2.0m
○기  간 : 2016 ~ 2017</t>
  </si>
  <si>
    <t>○실시설계용역 중
○사전재해영향성검토용역 중
○소규모환경영향평가용역 중</t>
  </si>
  <si>
    <t>○실시설계용역 완료
○보상 사전 절차 이행중</t>
  </si>
  <si>
    <t>○실시설계용역 완료
○보상 협의 중</t>
  </si>
  <si>
    <t xml:space="preserve">○실시설계용역 완료
○보상 협의 중
○2016년이전예산 일반회계
  2017년이후예산 균형발전
  특별회계 추진
</t>
  </si>
  <si>
    <t>○실시설계용역 중</t>
  </si>
  <si>
    <t>○실시설계용역 중
○보상 사전 절차 이행중</t>
  </si>
  <si>
    <t>○실시설계용역 완료
○보상 사전 절차 이행 중
○실시설계 결과에 따른
  사업비 조정
○2016년이전예산 일반회계
  2017년이후예산 균형발전
  특별회계 추진</t>
  </si>
  <si>
    <t>○실시설계용역 완료
○보상 사전 절차 이행 중
○2016년이전예산 일반회계
  2017년이후예산 균형발전
  특별회계 추진</t>
  </si>
  <si>
    <t>○실시설계용역 완료
○보상 사전 절차 이행 중</t>
  </si>
  <si>
    <t>○공사 추진 중
  - 공정율 : 20%
○사면보강공법 추가에 따른
  사업비 증가
○2016년이전예산 일반회계
  2017년이후예산 균형발전
  특별회계 추진</t>
  </si>
  <si>
    <t>○공사 추진 중
 - 공정율 : 20%</t>
  </si>
  <si>
    <t>○공사 추진 중
  - 공정율 : 60%
○2016년이전예산 일반회계
  2017년이후예산 균형발전
  특별회계 추진</t>
  </si>
  <si>
    <t>○ 공사 추진 중
 - 공정율 : 5%
○2016년이전예산 일반회계
  2017년이후예산 균형발전
  특별회계 추진</t>
  </si>
  <si>
    <t xml:space="preserve">○공사 추진 중
 - 공정율 : 70%
○2016년이전예산 일반회계
  2017년이후예산 균형발전
  특별회계 추진
</t>
  </si>
  <si>
    <t>○공사 추진 중
 - 공정율 : 85%</t>
  </si>
  <si>
    <t>동림리 동림4교 교량개축공사</t>
  </si>
  <si>
    <t>○위  치 : 흥덕구 옥산면 동림리 일원
○사업량 : L=20.5m, B=9.0m
○기  간 : 2016 ~ 2017</t>
  </si>
  <si>
    <t>비상초교~비홍교회간 인도설치공사</t>
  </si>
  <si>
    <t>○위  치 : 청원구 내수읍 비상리 일원
○사업량 : L=0.37km, B=2.0m
○기  간 : 2016 ~ 2017</t>
  </si>
  <si>
    <t>정중~쌍청간 군도선형개선공사</t>
  </si>
  <si>
    <t>○위  치 : 흥덕구 옥산면 쌍청리 일원
○사업량 : L=0.18km, B=8.0m
○기  간 : 2016 ~ 2017</t>
  </si>
  <si>
    <t>화산도로 확포장공사</t>
  </si>
  <si>
    <t>○위  치 : 청원구 오창읍 화산리 일원
○사업량 : L=1.4km, B=8.0m
○기  간 : 2016 ~ 2018</t>
  </si>
  <si>
    <t>○위  치 : 휴암~오동
○사업량 : L=13.33km,B=20m
○기  간 : 2008~2019</t>
  </si>
  <si>
    <t>○사후환경영향평가 추진
  (준공후 3년)</t>
  </si>
  <si>
    <t>○2015.09. 용역착수
 (충청북도 도로건설관리계획
  용역중지에 따른 하위계획
  용역중지)</t>
  </si>
  <si>
    <t>주요간선 광역도로망 조기 구축</t>
  </si>
  <si>
    <t>○공정율 20%</t>
  </si>
  <si>
    <t xml:space="preserve">○협의보상 및 지장물철거
</t>
  </si>
  <si>
    <t>○위  치 : 석곡교차로일원
○사업량 : 하이패스나들목설치 2개소
○기  간 : 2015~2019</t>
  </si>
  <si>
    <t>○2015.10.:타당성검토용역
○2016.07.:도로연결허가</t>
  </si>
  <si>
    <t>○2016.03.:실시설계착수
(용역중지-10.19)</t>
  </si>
  <si>
    <t>상당로(내덕칠거리~청주대사거리)확장공사</t>
  </si>
  <si>
    <t>○2016.05. 보상협의통지
○2016.08. 공사착공
           (공정율 3%)</t>
  </si>
  <si>
    <t>○2016.03. 실시설계용역
           착수</t>
  </si>
  <si>
    <t>○공사중지(노선조정중)</t>
  </si>
  <si>
    <t>도심교통 분산처리 및 안전도시 구현</t>
  </si>
  <si>
    <t>월오~가덕간도로개설공사</t>
  </si>
  <si>
    <t>도심과농촌지역연결도로개설</t>
  </si>
  <si>
    <t>청주역~옥산간 도로확장공사</t>
  </si>
  <si>
    <t>○1구간(광역매립장입구~청주역교차로(본선), L=1.04km)공사중(공정율 80.5%)
○2구간(청주역교차로~옥산교(본선), L=1.06km)공사중(공정율 1%)
○3구간(신촌마을회관 일원 연결도로, L=0.38km) 실시설계용역 완료</t>
  </si>
  <si>
    <t>○보상중(90% 완료)</t>
  </si>
  <si>
    <t>○공사 추진중(공정율 12%)
○보상 추진 86%(36필지 중 31필지 완료)</t>
  </si>
  <si>
    <t>탑연1리~
진흥아파트
우회도로
개설공사</t>
  </si>
  <si>
    <t>○1구간공사중(L=1.0km)
○공정율 95%</t>
  </si>
  <si>
    <t>아름다운웨딩홀~고은삼거리간 도로확포장 공사</t>
  </si>
  <si>
    <t>○1,2구간설계완료(L=2.06km)
○3구간설계중(L=2.88km)</t>
  </si>
  <si>
    <t>도심교통분산처리및안전도시구현</t>
  </si>
  <si>
    <t>○실시설계완료
○보상 추진 52%(60필지 중 31필지 완료)</t>
  </si>
  <si>
    <t>지북동 마을진입로 도로개설 공사</t>
  </si>
  <si>
    <t>○위  치 : 지북동마을방죽일원
○사업량 : L=0.27㎞,B=15m
○기  간 : 2015~2018</t>
  </si>
  <si>
    <t>○설계완료</t>
  </si>
  <si>
    <t>미호천제방도로교행차로설치공사</t>
  </si>
  <si>
    <t>○1차구간(0.85km)
-1구간(L=0.25km)준공
-2구간(L=0.60km)추진중(공정율 70%)
○기타구간(L=4.65km) 실시설계용역 완료</t>
  </si>
  <si>
    <t>대성로 확포장공사(1구간)</t>
  </si>
  <si>
    <t>○위  치 : 청원구우암동~상당구석교동
○사업량 : L=0.75km,B=12→22m
○기  간 : 2015~2020</t>
  </si>
  <si>
    <t>○1구간 중 335m 설계완료
○보상추진중</t>
  </si>
  <si>
    <t>석실~석판간(남이도시계획도로)도로개설 공사</t>
  </si>
  <si>
    <t>○위  치 : 서원구 남이면 석실,석판
○사업량 : L=1.2km,B=20m
○기  간 : 2016~2020</t>
  </si>
  <si>
    <t>○보상추진중
○2016년이전예산 일반회계
  2017년이후예산 균형발전
  특별회계 추진</t>
  </si>
  <si>
    <t>용박골 진입로 개설공사</t>
  </si>
  <si>
    <t>○실시설계완료
○분할측량 완료 및 실시계획인가 추진 중</t>
  </si>
  <si>
    <t>명암로통나무집주변도로정비</t>
  </si>
  <si>
    <t>백제고분 유물전시관입구~대한통운뒤 도로개설</t>
  </si>
  <si>
    <t>○위  치 : 상당구 탑동 일원
○사업량 : 도로정비 1식
○기  간 : 2016~2017</t>
  </si>
  <si>
    <t>석판교차로 일원 도로확장</t>
  </si>
  <si>
    <t>내수농공단지 주변 도로개설</t>
  </si>
  <si>
    <t>○위  치 :석판교차로 일원
○사업량 :L=40m, B=15m
○기  간 :2016~2017</t>
  </si>
  <si>
    <t>○기본계획 수립중</t>
  </si>
  <si>
    <t>안전하고 편리한 교통환경 실현</t>
  </si>
  <si>
    <t>주정차관리</t>
  </si>
  <si>
    <t>시외버스터미널 환승센터 확충사업</t>
  </si>
  <si>
    <t>교통정책과</t>
  </si>
  <si>
    <t>○위  치 :가경동 1449 시외버스터미널
○사업량 :주차장 3,485㎡
○기  간 :2016~2017</t>
  </si>
  <si>
    <t>으뜸대중교통</t>
  </si>
  <si>
    <t>대중교통육성 지원</t>
  </si>
  <si>
    <t>대중교통계획 수립 연구용역</t>
  </si>
  <si>
    <t>대중교통과</t>
  </si>
  <si>
    <t>○위  치 : 청주시 일원
○사업량 : 대중교통계획 수립 1식
○기  간 : 2016 ~ 2017</t>
  </si>
  <si>
    <t>○위  치 : 청원구 북이면 신기리
○사업량 : 소하천정비 L=1.2km
○기  간 : 2013~2017</t>
  </si>
  <si>
    <t>○2공구 추진 예정
 (공정율 0%)</t>
  </si>
  <si>
    <t>○위  치 : 흥덕구 강내면 탑연리
○사업량 : 소하천정비 L=0.84km
○기  간 : 2014~2017</t>
  </si>
  <si>
    <t>○공사추진
(공정율 90%)</t>
  </si>
  <si>
    <t>○위  치 : 상당구 미원면 구방리
○사업량 : 소하천정비 L=1.38km
○기  간 : 2015~2017</t>
  </si>
  <si>
    <t>○공사추진
(공정율 64%)</t>
  </si>
  <si>
    <t>자연과 함께하는 안전한 생명하천</t>
  </si>
  <si>
    <t>재해로부터 안전한 하천정비</t>
  </si>
  <si>
    <t>○위  치 : 서원구 남이면 산막리
○사업량 : 소하천정비 L=4.0km
○기  간 : 2016~2019</t>
  </si>
  <si>
    <t>○실시설계 완료</t>
  </si>
  <si>
    <t>사람과
자연이
공존하는
생태하천
조성</t>
  </si>
  <si>
    <t>무심천
고향의 강
정비사업</t>
  </si>
  <si>
    <t>○공사추진
 (공정율 46%)</t>
  </si>
  <si>
    <t>○공사추진
 (공정율 25%)</t>
  </si>
  <si>
    <t>무심천 세월교 가설사업</t>
  </si>
  <si>
    <t>○위  치 : 무심천 롤러스케이장 일원
○사업량 : 세월교 2개소
○기  간 : 2016~2017</t>
  </si>
  <si>
    <t>재해위험지구정비사업</t>
  </si>
  <si>
    <t>○위  치 : 흥덕구 옥산면 사정리
○사업량 : 소하천정비 L=1.62km
○기  간 : 2016~2018</t>
  </si>
  <si>
    <t>맑고 깨끗한 청결도시 청주 조성</t>
  </si>
  <si>
    <t>폐기물 처리시설 확충</t>
  </si>
  <si>
    <t>매립시설 설치(청주시 제2매립지)</t>
  </si>
  <si>
    <t>자원정책과</t>
  </si>
  <si>
    <t>○위  치 : 청원구 오창읍 후기리
○사업량 : 매립용량 110만㎥
○기  간 : 2016~2019</t>
  </si>
  <si>
    <t>폐기물을 자원화하는 친환경 시설운영</t>
  </si>
  <si>
    <t>주민이 안심하는 폐기물 처리시설</t>
  </si>
  <si>
    <t>친환경에너지타운 조성</t>
  </si>
  <si>
    <t>자원관리과</t>
  </si>
  <si>
    <r>
      <t xml:space="preserve">○위  치 : 흥덕구 신대마을 일원
○사업량
  - 가정 온수공급: 139가구
  - </t>
    </r>
    <r>
      <rPr>
        <sz val="8"/>
        <color theme="1"/>
        <rFont val="굴림체"/>
        <family val="3"/>
      </rPr>
      <t>공동사업장 온수공급: 건조장 2개소</t>
    </r>
    <r>
      <rPr>
        <sz val="9"/>
        <color theme="1"/>
        <rFont val="굴림체"/>
        <family val="3"/>
        <charset val="129"/>
      </rPr>
      <t xml:space="preserve">
  - 태양광 발전: 마을회관 3개소
○기  간 : 2016~2017</t>
    </r>
  </si>
  <si>
    <t>○위  치 : 흥덕구 미호로 521번길 103
○사업량 : 악취방지시설 1식
○기  간 : 2016 ~ 2017</t>
  </si>
  <si>
    <t>○ 공정율 70%</t>
  </si>
  <si>
    <t>○위  치 : 강내면 학천리 일원
○사업량 : 하수관로 L=4.6km
○기  간 : 2012~2016</t>
  </si>
  <si>
    <t>○2016.6  기본 및 실시설계
○2016.11.기술자문위원회
  심의일정에 따른 용역중지</t>
  </si>
  <si>
    <t>문화유산보존및전승</t>
  </si>
  <si>
    <t>고인쇄문화 자료관리</t>
  </si>
  <si>
    <t>사이버 스마트 뮤지엄 구축사업
[문화유산관광자원화]</t>
  </si>
  <si>
    <t>청주
고인쇄
박물관
운영사업과</t>
  </si>
  <si>
    <t>○위  치 : 흥덕구 직지대로 713
○사업량 : 유물 DB구축 5만점
○기  간 : 2016~2018</t>
  </si>
  <si>
    <t>산업단지관리</t>
  </si>
  <si>
    <t>청주 지식산업센터 건립</t>
  </si>
  <si>
    <r>
      <t xml:space="preserve">○위  치 : </t>
    </r>
    <r>
      <rPr>
        <sz val="8"/>
        <color theme="1"/>
        <rFont val="굴림체"/>
        <family val="3"/>
      </rPr>
      <t>청원구 오창읍 양청리 810-9</t>
    </r>
    <r>
      <rPr>
        <sz val="9"/>
        <color theme="1"/>
        <rFont val="굴림체"/>
        <family val="3"/>
        <charset val="129"/>
      </rPr>
      <t xml:space="preserve">
○사업량 : 연면적 8,600㎡
○기  간 : 2016 ~ 2018</t>
    </r>
  </si>
  <si>
    <t>○2016. 8. 착공
○공정률 5%</t>
  </si>
  <si>
    <t>○2016. 5. 착공
○공정률 60%</t>
  </si>
  <si>
    <t>○공정률 10%</t>
  </si>
  <si>
    <t>○위  치 : 흥덕구 강서2동
○사업량 : 공업용수 5,143톤/일
○기  간 : 2013~2017</t>
  </si>
  <si>
    <t>○배수관로 공사완료
○가압장 착공</t>
  </si>
  <si>
    <t xml:space="preserve">○1차사업(연계처리) 계획대로 추진
○2차사업(처리장신설) 폐수처리기본계획 변경안 작성중
</t>
  </si>
  <si>
    <t>○위  치 : 흥덕구 강서2동
○사업량 : 펌프장 및 폐수 처리장 신설(Q=3,500㎥/일), 연계관로(300~400mm, L=1,400m)
○기  간 : 2015~2020</t>
  </si>
  <si>
    <t>○위  치 : 상당구 북문로2가 일원
○사업량 : 청주역사 재현 A=4,249㎡
○기  간 : 2012~2017</t>
  </si>
  <si>
    <t>○공사착공
○공정율 30%</t>
  </si>
  <si>
    <t>○실시설계추진중
○보상추진중
○공정율 15%</t>
  </si>
  <si>
    <t>도시 및
주거환경
정비사업</t>
  </si>
  <si>
    <t>주거환경개선사업</t>
  </si>
  <si>
    <t>소규모주거지재생모델사업</t>
  </si>
  <si>
    <t>○위  치 : 청주시 일원
○사업량 : 소규모 주거지재생모델
           연구용역 1식
○기  간 : 2016~2018</t>
  </si>
  <si>
    <t>도시및주거환경정비사업</t>
  </si>
  <si>
    <t>농어촌 취약지역 생활여건 개조사업</t>
  </si>
  <si>
    <t>○위  치 : 청원구 내수읍 저곡리 일원
○사업량 : 주택정비 34호, 쉼터조성
           마을담장, 도로,
           마을회관 정비 등
○기  간 : 2016~2017</t>
  </si>
  <si>
    <t>○2016. 7. 기본 및 
  실시설계완료
○2016. 10. 착공</t>
  </si>
  <si>
    <t>균형발전을 위한 도시
기반조성</t>
  </si>
  <si>
    <t>노폭 12m
미만의 도시
계획도로
개설</t>
  </si>
  <si>
    <t>수동 도시
계획도로
(소3-27)
개설[대한
성공회옆]</t>
  </si>
  <si>
    <t>상당구
건설교통과</t>
  </si>
  <si>
    <t>○위  치 : 상당구 수동 172-1
○사업량 : L=188m, B=6.0m
○기  간 : 2016~2018</t>
  </si>
  <si>
    <t>대성동 도시계획도로
(소로3-31외 1개 노선) 개설
[향교옆]</t>
  </si>
  <si>
    <t>○위  치 : 상당구 대성동 47-28
○사업량 : L=143m, B=6.0m
○기  간 : 2016~2017</t>
  </si>
  <si>
    <t>노폭12m미만의 도시계획도로개설</t>
  </si>
  <si>
    <t>수의동 도시계획도로(소로3-955) 개설</t>
  </si>
  <si>
    <t>흥덕구
건설교통과</t>
  </si>
  <si>
    <t>○위  치 : 수의동 181-5번지 일원 
○사업량 : 도로개설 L=224m, B=6.0m
○기  간 : 2016 ~ 2017</t>
  </si>
  <si>
    <t>강내 월곡 도시계획도로(소로2-287) 개설</t>
  </si>
  <si>
    <t>○위  치 : 강내 월곡 288-6번지 일원
○사업량 : 도로개설 L=121m, B=8.0m
○기  간 : 2016 ~ 2017</t>
  </si>
  <si>
    <t>강내 석화리 도시계획도로(소로2-276) 개설</t>
  </si>
  <si>
    <t>○위  치 : 강내 석화 178-2번지 일원
○사업량 : 도로개설 L=200m, B=8.0m
○기  간 : 2016 ~ 2018</t>
  </si>
  <si>
    <t>옥산 오산리 도시계획도로(소2-355)개설</t>
  </si>
  <si>
    <t>○위  치 : 옥산 오산 160-5번지 일원
○사업량 : 도로개설 L=150m, B=8.0m
○기  간 : 2016 ~ 2018</t>
  </si>
  <si>
    <t>○보상 41%</t>
  </si>
  <si>
    <t>○2016. 10. 공사착공</t>
  </si>
  <si>
    <t>내수 마산 도시계획도로(소2-1, 소2-4) 도로개설</t>
  </si>
  <si>
    <t>○위  치 : 내수읍 마산리 130-14
○사업량 : L=163m, B=8m
○기  간 : 2016 ~ 2018</t>
  </si>
  <si>
    <t>○위  치 : 청주랜드 어린이회관
○사업량 : 2전시관(2,975㎡)전층 조성
○기  간 : 2016~2017</t>
    <phoneticPr fontId="2" type="noConversion"/>
  </si>
  <si>
    <t>기존</t>
    <phoneticPr fontId="2" type="noConversion"/>
  </si>
  <si>
    <t>○위  치 : 청원구 내수읍
           초정약수공원 일원
○사업량 : 부지36,000㎡,건축2,560㎡
○기  간 : 2015~2018</t>
    <phoneticPr fontId="2" type="noConversion"/>
  </si>
  <si>
    <t>변경</t>
    <phoneticPr fontId="2" type="noConversion"/>
  </si>
  <si>
    <t>관광산업진흥</t>
    <phoneticPr fontId="2" type="noConversion"/>
  </si>
  <si>
    <t>관광기반조성</t>
    <phoneticPr fontId="2" type="noConversion"/>
  </si>
  <si>
    <t>현도
국민여가
캠핑장
조성사업</t>
    <phoneticPr fontId="2" type="noConversion"/>
  </si>
  <si>
    <t>관광과</t>
    <phoneticPr fontId="2" type="noConversion"/>
  </si>
  <si>
    <t>○위  치 : 서원구 현도면 중척리 652
○사업량 : 4,800㎡
○기  간 : 2015~2018</t>
    <phoneticPr fontId="2" type="noConversion"/>
  </si>
  <si>
    <t>증감</t>
    <phoneticPr fontId="2" type="noConversion"/>
  </si>
  <si>
    <t>사회체육
진흥</t>
    <phoneticPr fontId="2" type="noConversion"/>
  </si>
  <si>
    <t>공공체육시설 확충</t>
    <phoneticPr fontId="2" type="noConversion"/>
  </si>
  <si>
    <t>장애인
스포츠센터
건립사업</t>
    <phoneticPr fontId="2" type="noConversion"/>
  </si>
  <si>
    <t>체육진흥과</t>
    <phoneticPr fontId="2" type="noConversion"/>
  </si>
  <si>
    <t>○준공</t>
    <phoneticPr fontId="13" type="noConversion"/>
  </si>
  <si>
    <t>국민체육
센터
건립사업</t>
    <phoneticPr fontId="2" type="noConversion"/>
  </si>
  <si>
    <t>○위  치 : 상당구 월오동 179-3 일원
○사업량 : 부지9,198㎡,연면적2,097㎡
○기  간 : 2013~2017</t>
    <phoneticPr fontId="2" type="noConversion"/>
  </si>
  <si>
    <t>근대5종
훈련장
건립사업</t>
    <phoneticPr fontId="2" type="noConversion"/>
  </si>
  <si>
    <t>○준공</t>
    <phoneticPr fontId="2" type="noConversion"/>
  </si>
  <si>
    <t>내수생활
체육공원
조성</t>
    <phoneticPr fontId="2" type="noConversion"/>
  </si>
  <si>
    <t>○위  치 : 청원구 내수읍 내수리 100
           일원
○사업량 : 부지154,068㎡
○기  간 : 2013~2017</t>
    <phoneticPr fontId="2" type="noConversion"/>
  </si>
  <si>
    <t>청주
실내빙상장
건립사업</t>
    <phoneticPr fontId="2" type="noConversion"/>
  </si>
  <si>
    <t>○위  치 : 상당구 월오동 179-3 일원
○사업량 : 부지9,198㎡,연면적1,976㎡
○기  간 : 2016~2017</t>
    <phoneticPr fontId="2" type="noConversion"/>
  </si>
  <si>
    <t>○신규</t>
    <phoneticPr fontId="2" type="noConversion"/>
  </si>
  <si>
    <t>최고수준의 체육시설
관리</t>
    <phoneticPr fontId="2" type="noConversion"/>
  </si>
  <si>
    <t>경기력
향상을 위한
체육시설
개선</t>
    <phoneticPr fontId="2" type="noConversion"/>
  </si>
  <si>
    <t>청원
종합사격장
시설보수
사업</t>
    <phoneticPr fontId="2" type="noConversion"/>
  </si>
  <si>
    <t>체육시설
관리과</t>
    <phoneticPr fontId="2" type="noConversion"/>
  </si>
  <si>
    <t>○위  치 : 내수읍 도원세교로 369
○사업량 : 결선사격장 증축 등
○기  간 : 2012~2016</t>
    <phoneticPr fontId="2" type="noConversion"/>
  </si>
  <si>
    <t>청주
실내수영장
개선사업
(장애)</t>
    <phoneticPr fontId="2" type="noConversion"/>
  </si>
  <si>
    <t xml:space="preserve">○위  치 : 서원구 흥덕로 69
○사업량 : 장애인관람석 설치 등
○기  간 : 2014~2016 </t>
    <phoneticPr fontId="2" type="noConversion"/>
  </si>
  <si>
    <t>청주
실내수영장
개선사업
(노후)</t>
    <phoneticPr fontId="2" type="noConversion"/>
  </si>
  <si>
    <t xml:space="preserve">○위  치 : 서원구 흥덕로 69
○사업량 : 천장,바닥,타일교체 등 
○기  간 : 2014~2016 </t>
    <phoneticPr fontId="2" type="noConversion"/>
  </si>
  <si>
    <t>청주체육관 개선사업
(장애)</t>
    <phoneticPr fontId="2" type="noConversion"/>
  </si>
  <si>
    <t>○위  치 : 서원구 사직대로 229
○사업량 : 장애인승강기,관람석 등 
○기  간 : 2014~2016</t>
    <phoneticPr fontId="2" type="noConversion"/>
  </si>
  <si>
    <t>○위  치 : 서원구 사직대로 229
○사업량 : 창호,바닥교체,방송설비 등
○기  간 : 2014~2016</t>
    <phoneticPr fontId="2" type="noConversion"/>
  </si>
  <si>
    <t>○위  치 : 서원구 사직대로 229
○사업량 : 창호,바닥교체,방송설비 등
○기  간 : 2014~2017</t>
    <phoneticPr fontId="2" type="noConversion"/>
  </si>
  <si>
    <t>○신규</t>
    <phoneticPr fontId="2" type="noConversion"/>
  </si>
  <si>
    <t>문화예술
진흥</t>
    <phoneticPr fontId="2" type="noConversion"/>
  </si>
  <si>
    <t>시립미술관</t>
    <phoneticPr fontId="2" type="noConversion"/>
  </si>
  <si>
    <t>농업기반
구축</t>
    <phoneticPr fontId="2" type="noConversion"/>
  </si>
  <si>
    <t>농업생산기반시설확충</t>
    <phoneticPr fontId="2" type="noConversion"/>
  </si>
  <si>
    <t>옥산면
소재지
종합정비
사업</t>
    <phoneticPr fontId="2" type="noConversion"/>
  </si>
  <si>
    <t>농업정책과</t>
    <phoneticPr fontId="2" type="noConversion"/>
  </si>
  <si>
    <t>○위  치 : 옥산면 일원
○사업량 : 소재지 종합정비 1식
○기  간 : 2013~2017</t>
    <phoneticPr fontId="2" type="noConversion"/>
  </si>
  <si>
    <t>오송읍
소재지
종합정비
사업</t>
    <phoneticPr fontId="2" type="noConversion"/>
  </si>
  <si>
    <t>○위  치 : 오송읍 일원
○사업량 : 소재지 종합정비 1식
○기  간 : 2014~2018</t>
    <phoneticPr fontId="2" type="noConversion"/>
  </si>
  <si>
    <t>○기본계획 수립완료
○시행계획 수립중</t>
    <phoneticPr fontId="2" type="noConversion"/>
  </si>
  <si>
    <t>○위  치 : 미원면 일원
○사업량 : 종합정비 1식
○기  간 : 2016~2019</t>
    <phoneticPr fontId="2" type="noConversion"/>
  </si>
  <si>
    <t>○기본계획 수립중</t>
    <phoneticPr fontId="2" type="noConversion"/>
  </si>
  <si>
    <t>친환경농업
육성지원</t>
    <phoneticPr fontId="13" type="noConversion"/>
  </si>
  <si>
    <t>친환경농업
육성</t>
    <phoneticPr fontId="13" type="noConversion"/>
  </si>
  <si>
    <t>광역친환경
농업단지
조성사업</t>
    <phoneticPr fontId="13" type="noConversion"/>
  </si>
  <si>
    <t>친환경농산과</t>
    <phoneticPr fontId="13" type="noConversion"/>
  </si>
  <si>
    <t>○위  치 : 청원구 오창읍 일원
○사업량 : 1개소
○기  간 : 2014~2016</t>
    <phoneticPr fontId="2" type="noConversion"/>
  </si>
  <si>
    <t>농업 경쟁력 강화</t>
    <phoneticPr fontId="13" type="noConversion"/>
  </si>
  <si>
    <t>가공식품수출지원</t>
    <phoneticPr fontId="13" type="noConversion"/>
  </si>
  <si>
    <t>지역전략
식품산업
육성</t>
    <phoneticPr fontId="13" type="noConversion"/>
  </si>
  <si>
    <t>원예유통과</t>
    <phoneticPr fontId="13" type="noConversion"/>
  </si>
  <si>
    <t>○위  치 : 흥덕구 지동동산30-2외7
○사업량 : 인력육성,사업단운영,
           브랜드개발, R&amp;D,홍보 및
           마케팅, 가공유통센터 건립
○기  간 : 2014~2018</t>
    <phoneticPr fontId="2" type="noConversion"/>
  </si>
  <si>
    <t>축산경쟁력강화</t>
    <phoneticPr fontId="2" type="noConversion"/>
  </si>
  <si>
    <t>축산물 유통기반 확충</t>
    <phoneticPr fontId="2" type="noConversion"/>
  </si>
  <si>
    <t>사슴
클러스터
사업</t>
    <phoneticPr fontId="2" type="noConversion"/>
  </si>
  <si>
    <t>축산과</t>
    <phoneticPr fontId="2" type="noConversion"/>
  </si>
  <si>
    <t>가축방역</t>
    <phoneticPr fontId="2" type="noConversion"/>
  </si>
  <si>
    <t>반려동물
보호센터
건립</t>
    <phoneticPr fontId="2" type="noConversion"/>
  </si>
  <si>
    <t>○위  치 : 강내면 태성리 산 8번지
○사업량 : 1개소(800㎡ 시설면적)
○기  간 : 2013~2016</t>
    <phoneticPr fontId="2" type="noConversion"/>
  </si>
  <si>
    <t>축산경쟁력
강화</t>
    <phoneticPr fontId="2" type="noConversion"/>
  </si>
  <si>
    <t>거점세척,소독시설 설치</t>
    <phoneticPr fontId="2" type="noConversion"/>
  </si>
  <si>
    <t>○위  치 : 흥덕구 오송읍 만수리
           918외 2개소
○사업량 : 3개소
○기  간 : 2016 ~ 2017</t>
    <phoneticPr fontId="2" type="noConversion"/>
  </si>
  <si>
    <t>재난 및 재난 예방</t>
    <phoneticPr fontId="2" type="noConversion"/>
  </si>
  <si>
    <t xml:space="preserve">자연재해 대비태세강화 </t>
    <phoneticPr fontId="2" type="noConversion"/>
  </si>
  <si>
    <t xml:space="preserve">청주시 풍수해저감 종합계획 수립 용역 </t>
    <phoneticPr fontId="2" type="noConversion"/>
  </si>
  <si>
    <t xml:space="preserve">안전정책과 </t>
    <phoneticPr fontId="2" type="noConversion"/>
  </si>
  <si>
    <t xml:space="preserve">○위  치 : 청주시 관내 일원
○사업량 : 940.28㎢, 하천 664.09km
○기  간 : 2016~2017 </t>
    <phoneticPr fontId="2" type="noConversion"/>
  </si>
  <si>
    <t>○2016. 5. 착수
○공정율 11%</t>
    <phoneticPr fontId="2" type="noConversion"/>
  </si>
  <si>
    <t xml:space="preserve">○위  치 : 청주시 관내 일원
○사업량 : 940.28㎢, 하천 664.09km
○기  간 : 2016~2018 </t>
    <phoneticPr fontId="2" type="noConversion"/>
  </si>
  <si>
    <t>살고싶은 
도시건설</t>
    <phoneticPr fontId="2" type="noConversion"/>
  </si>
  <si>
    <t>살고싶은 행복한 도시계획수립</t>
    <phoneticPr fontId="2" type="noConversion"/>
  </si>
  <si>
    <t>2020년
청주 청원
도시관리
계획 수립</t>
    <phoneticPr fontId="2" type="noConversion"/>
  </si>
  <si>
    <t>도시계획과</t>
    <phoneticPr fontId="2" type="noConversion"/>
  </si>
  <si>
    <t>○위  치 : 청주시 일원
○사업량 : 940.349㎢
○기  간 : 2013~2016</t>
    <phoneticPr fontId="2" type="noConversion"/>
  </si>
  <si>
    <t>공원조성</t>
    <phoneticPr fontId="2" type="noConversion"/>
  </si>
  <si>
    <t>안전하고 쾌적한 공원관리</t>
    <phoneticPr fontId="2" type="noConversion"/>
  </si>
  <si>
    <t>명암유원지 주차장 확장공사</t>
    <phoneticPr fontId="2" type="noConversion"/>
  </si>
  <si>
    <t>공원녹지과</t>
    <phoneticPr fontId="2" type="noConversion"/>
  </si>
  <si>
    <t>○위  치 : 상당구 명암동 103-4 일원
○사업량 : 4,411㎡(주차면:130면)
○기  간 : 2016~2017</t>
    <phoneticPr fontId="2" type="noConversion"/>
  </si>
  <si>
    <t>연구개발</t>
    <phoneticPr fontId="2" type="noConversion"/>
  </si>
  <si>
    <t>농업연구개발</t>
    <phoneticPr fontId="2" type="noConversion"/>
  </si>
  <si>
    <t>유기농산업
복합서비스
지원단지
조성</t>
    <phoneticPr fontId="2" type="noConversion"/>
  </si>
  <si>
    <t>연구개발과</t>
    <phoneticPr fontId="2" type="noConversion"/>
  </si>
  <si>
    <t>○위  치 : 상당구 지북동 341-1
○사업량 : 1개소(60,975㎡)
○기  간 : 2015~2018</t>
    <phoneticPr fontId="2" type="noConversion"/>
  </si>
  <si>
    <t>○위  치 : 상당구 영운동 일원
○사업량 : 자전거도로 L=2.6km
○기  간 : 2016~2018</t>
    <phoneticPr fontId="2" type="noConversion"/>
  </si>
  <si>
    <t>○위  치 : 서원구 남이면 산막리 일원
○사업량 : L=1.0km,B=8.0m
○기  간 : 2015~2017</t>
    <phoneticPr fontId="2" type="noConversion"/>
  </si>
  <si>
    <t>○위  치 : 흥덕구 강내면 석화리 일원
○사업량 : L=1.7km,B=8.0m
○기  간 : 2015~2017</t>
    <phoneticPr fontId="2" type="noConversion"/>
  </si>
  <si>
    <t>○위  치 : 흥덕구 강내면 황탄리 일원
○사업량 : L=1.2km,B=8.0m
○기  간 : 2015~2017</t>
    <phoneticPr fontId="2" type="noConversion"/>
  </si>
  <si>
    <t>○위  치 : 상당구 낭성면 지산리 일원
○사업량 : L=2.5km,B=8.0m
○기  간 : 2016~2019</t>
    <phoneticPr fontId="2" type="noConversion"/>
  </si>
  <si>
    <t>○위  치 : 청원구 북이면 대길리 일원
○사업량 : L=1.24km,B=8.0m
○기  간 : 2016~2018</t>
    <phoneticPr fontId="2" type="noConversion"/>
  </si>
  <si>
    <t>○위  치 : 상당구 낭성면 호정리, 
           추정리 일원
○사업량 : L=1.0km,B=6.5m
○기  간 : 2015~2017</t>
    <phoneticPr fontId="2" type="noConversion"/>
  </si>
  <si>
    <t>○실시설계용역 중</t>
    <phoneticPr fontId="2" type="noConversion"/>
  </si>
  <si>
    <t>○위  치 : 서원구 남이면 부용외천리
           일원
○사업량 : L=0.4km,B=6.5m
○기  간 : 2016~2018</t>
    <phoneticPr fontId="2" type="noConversion"/>
  </si>
  <si>
    <t>○위  치 : 흥덕구 오송읍 오송리 일원
○사업량 : L=0.2km,B=6.5m
○기  간 : 2016~2018</t>
    <phoneticPr fontId="21" type="noConversion"/>
  </si>
  <si>
    <t>○위  치 : 청원구 북이면 영하리 일원
○사업량 : L=0.4km,B=6.5m
○기  간 : 2016~2018</t>
    <phoneticPr fontId="2" type="noConversion"/>
  </si>
  <si>
    <t>○위  치 : 서원구 현도면 중척리 일원
○사업량 : L=0.73km,B=8.0m
○기  간 : 2015~2017</t>
    <phoneticPr fontId="2" type="noConversion"/>
  </si>
  <si>
    <t>○ 공정율 : 90%</t>
    <phoneticPr fontId="2" type="noConversion"/>
  </si>
  <si>
    <t>○위  치 : 흥덕구 옥산면 장동리 일원
○사업량 : L=0.3km,B=8.0m
○기  간 : 2015~2017</t>
    <phoneticPr fontId="2" type="noConversion"/>
  </si>
  <si>
    <t>○위  치 : 청원구 북이면 영하리 일원
○사업량 : L=2.22km,B=8.0m
○기  간 : 2015~2016</t>
    <phoneticPr fontId="2" type="noConversion"/>
  </si>
  <si>
    <t>○위  치 : 상당구 미원면 구방리 일원
○사업량 : L=1.57km,B=8.0m
○기  간 : 2015~2016</t>
    <phoneticPr fontId="2" type="noConversion"/>
  </si>
  <si>
    <t>○위  치 : 상당구 남일면 황청리 일원
○사업량 : L=0.8km,B=8.0m
○기  간 : 2015~2017</t>
    <phoneticPr fontId="2" type="noConversion"/>
  </si>
  <si>
    <t>○위  치 : 상당구 가덕면 행정리 일원
○사업량 : L=1.67km,B=8.0m
○기  간 : 2015~2017</t>
    <phoneticPr fontId="2" type="noConversion"/>
  </si>
  <si>
    <t>○위  치 : 흥덕구 옥산면 사정리 일원
○사업량 : L=0.48km,B=8.0m
○기  간 : 2015~2017</t>
    <phoneticPr fontId="2" type="noConversion"/>
  </si>
  <si>
    <t>○보상 협의 중</t>
    <phoneticPr fontId="2" type="noConversion"/>
  </si>
  <si>
    <t>○위  치 : 청원구 오창읍 성재리 일원
○사업량 : L=1.16km,B=8.0m
○기  간 : 2015~2017</t>
    <phoneticPr fontId="2" type="noConversion"/>
  </si>
  <si>
    <t>○위  치 : 청원구 오창읍 복현리 일원
○사업량 : L=1.0km,B=8.0m
○기  간 : 2015~2017</t>
    <phoneticPr fontId="2" type="noConversion"/>
  </si>
  <si>
    <t>○위  치 : 상당구 낭성면 현암리 일원
○사업량 : L=1.59km,B=8.0m
○기  간 : 2015~2016</t>
    <phoneticPr fontId="2" type="noConversion"/>
  </si>
  <si>
    <t>○위  치 : 상당구 낭성면 현암리 일원
○사업량 : L=1.59km,B=8.0m
○기  간 : 2015~2017</t>
    <phoneticPr fontId="2" type="noConversion"/>
  </si>
  <si>
    <t>○위  치 : 서원구 남이면 척산리 일원
○사업량 : L=1.0km,B=6.5m
○기  간 : 2015~2017</t>
    <phoneticPr fontId="2" type="noConversion"/>
  </si>
  <si>
    <t xml:space="preserve">광역도시대비 역동적인 안전한 도로교통망구축 </t>
    <phoneticPr fontId="2" type="noConversion"/>
  </si>
  <si>
    <t>청주(휴암~오동)국도
대체우회
도로건설</t>
    <phoneticPr fontId="2" type="noConversion"/>
  </si>
  <si>
    <t>도로시설과</t>
    <phoneticPr fontId="2" type="noConversion"/>
  </si>
  <si>
    <t>○위  치 : 휴암~오동
○사업량 : L=13.33km,B=20m
○기  간 : 2008~2016</t>
    <phoneticPr fontId="2" type="noConversion"/>
  </si>
  <si>
    <t>광역도시대비 역동적인 안전한 도로교통망구축</t>
    <phoneticPr fontId="2" type="noConversion"/>
  </si>
  <si>
    <t>청주시
도로건설
관리계획
수립</t>
    <phoneticPr fontId="2" type="noConversion"/>
  </si>
  <si>
    <t>청주(남면~북면)국도
대체우회
도로건설</t>
    <phoneticPr fontId="2" type="noConversion"/>
  </si>
  <si>
    <t>○위  치 : 효촌~휴암
○사업량 : L=11.4Km,B=20m
○기  간 : 2001~2016</t>
    <phoneticPr fontId="13" type="noConversion"/>
  </si>
  <si>
    <t>주간선광역도로망조기구축</t>
    <phoneticPr fontId="2" type="noConversion"/>
  </si>
  <si>
    <t>제2순환로(서청주교~송절교차로)개설공사</t>
    <phoneticPr fontId="2" type="noConversion"/>
  </si>
  <si>
    <t>○위  치 : 비하동 서청주교
           ~송절삼거리
○사업량 : L=1.88km,B=35m
○기  간 : 2012~2018</t>
    <phoneticPr fontId="2" type="noConversion"/>
  </si>
  <si>
    <t>광역도시 대비 역동적인 안전한 도로교통망 구축</t>
    <phoneticPr fontId="2" type="noConversion"/>
  </si>
  <si>
    <t>무심동서로 확장사업</t>
    <phoneticPr fontId="2" type="noConversion"/>
  </si>
  <si>
    <t>○위  치 : 청남교~모충대교
○사업량 : L=0.64㎞,B=20~35m
○기  간 : 2014~2017</t>
    <phoneticPr fontId="2" type="noConversion"/>
  </si>
  <si>
    <t>○위  치 : 청남교~모충대교
○사업량 : L=0.64㎞,B=20~35m
○기  간 : 2014~2018</t>
    <phoneticPr fontId="2" type="noConversion"/>
  </si>
  <si>
    <t>강서택지
지구~석곡
교차로
도로개설</t>
    <phoneticPr fontId="2" type="noConversion"/>
  </si>
  <si>
    <t>○위  치 : 강서택지지구~석곡교차로
○사업량 : L=2㎞,B=30m
○기  간 : 2010~2017</t>
    <phoneticPr fontId="2" type="noConversion"/>
  </si>
  <si>
    <t>○위  치 : 강서택지지구~석곡교차로
○사업량 : L=2㎞,B=30m
○기  간 : 2010~2016</t>
    <phoneticPr fontId="2" type="noConversion"/>
  </si>
  <si>
    <t>○위  치 : 석곡교차로 일원
○사업량 : 하이패스나들목설치 2개소
○기  간 : 2015~2018</t>
    <phoneticPr fontId="13" type="noConversion"/>
  </si>
  <si>
    <t>○위  치 : 송절교차로~율량교차로
○사업량 : L=3.06km,B=20m→35m
○기  간 : 2016~2020</t>
    <phoneticPr fontId="2" type="noConversion"/>
  </si>
  <si>
    <t>청주(북일~남일)국도대체우회도로건설</t>
    <phoneticPr fontId="2" type="noConversion"/>
  </si>
  <si>
    <t>○위  치 : 상당 용정동~남일 효촌리
○사업량 : L=6.1km,B=20m 보상비
○기  간 : 2015~2022</t>
    <phoneticPr fontId="13" type="noConversion"/>
  </si>
  <si>
    <t>○협의보상 추진중</t>
    <phoneticPr fontId="13" type="noConversion"/>
  </si>
  <si>
    <t>○위  치 : 내덕칠거리~청주대사거리
○사업량 : L=0.31km,B=25m→35m
○기  간 : 2016~2017</t>
    <phoneticPr fontId="2" type="noConversion"/>
  </si>
  <si>
    <t>주간선 광역도로망 조기 구축</t>
    <phoneticPr fontId="2" type="noConversion"/>
  </si>
  <si>
    <t>대신로(솔밭공원사거리~제2순환로)확장공사</t>
    <phoneticPr fontId="2" type="noConversion"/>
  </si>
  <si>
    <t>○위  치 : 송정동 솔밭공원사거리~
           외북동 제2순환로
○사업량 : L=1.0km,B=25→35m 
○기  간 : 2016~2018</t>
    <phoneticPr fontId="13" type="noConversion"/>
  </si>
  <si>
    <t>상당공원~
명암로간
도로개설</t>
    <phoneticPr fontId="2" type="noConversion"/>
  </si>
  <si>
    <t>○위  치 : 월오동~가덕면한계리
○사업량 : L=1.13km,B=25m
○기  간 : 2010~2019</t>
    <phoneticPr fontId="2" type="noConversion"/>
  </si>
  <si>
    <t>○위  치 : 청주역~옥산간
○사업량 : L=2.1km,B=8→25m
○기  간 : 2008~2019</t>
    <phoneticPr fontId="2" type="noConversion"/>
  </si>
  <si>
    <t>광역도시대비역동적인안전한도로교통망구축</t>
    <phoneticPr fontId="2" type="noConversion"/>
  </si>
  <si>
    <t>청주대학교 예술대학~
율량2지구간
도로개설
공사</t>
    <phoneticPr fontId="2" type="noConversion"/>
  </si>
  <si>
    <t>○위  치 : 예술대학~율량2지구간
○사업량 : L=0.62km,B=12m
○기  간 : 2012~2018</t>
    <phoneticPr fontId="2" type="noConversion"/>
  </si>
  <si>
    <t>덕천교~
새터초교
사거리
도로확장</t>
    <phoneticPr fontId="2" type="noConversion"/>
  </si>
  <si>
    <t>○위  치 : 덕천교~새터초교사거리
○사업량 : L=0.43km,B=10→25m
○기  간 : 2012~2017</t>
    <phoneticPr fontId="2" type="noConversion"/>
  </si>
  <si>
    <t>○위  치 : 덕천교~새터초교사거리
○사업량 : L=0.52km,B=10→25m
○기  간 : 2012~2017</t>
    <phoneticPr fontId="2" type="noConversion"/>
  </si>
  <si>
    <t>○위  치 : 강내면사무소~진흥아파트
○사업량 : L=2.5㎞,B=20m
○기  간 : 2014~2025</t>
    <phoneticPr fontId="2" type="noConversion"/>
  </si>
  <si>
    <t>○위  치 : 아름다운웨딩홀~고은삼거리
○사업량 : L=4.94km,B=8~13→20m
○기  간 : 2014~2025</t>
    <phoneticPr fontId="2" type="noConversion"/>
  </si>
  <si>
    <t>○위  치 : 청주가스충전소~
           자동차매매상사 이월
○사업량 : L=0.66km,B=20m
○기  간 : 2015~2020</t>
    <phoneticPr fontId="2" type="noConversion"/>
  </si>
  <si>
    <t>○위  치 : 지북동마을방죽일원
○사업량 : L=0.27km,B=15m
○기  간 : 2015~2017</t>
    <phoneticPr fontId="2" type="noConversion"/>
  </si>
  <si>
    <t>○위  치 : 문암공원~전)환경사업소
○사업량 : L=5.5km,B=5→8.5m
○기  간 : 2015~2018</t>
    <phoneticPr fontId="2" type="noConversion"/>
  </si>
  <si>
    <t>○위  치 : 청원구우암동~상당구석교동
○사업량 : L=0.75km,B=12→22m
○기  간 : 2015~2020</t>
    <phoneticPr fontId="2" type="noConversion"/>
  </si>
  <si>
    <t>○위  치 : 서원구 남이면 석실,석판
○사업량 : L=1.2km,B=20m
○기  간 : 2016~2020</t>
    <phoneticPr fontId="2" type="noConversion"/>
  </si>
  <si>
    <t>○위  치 : 동남택지개발지구~보살사
○사업량 : L=0.30km,B=20m
○기  간 : 2015~2018</t>
    <phoneticPr fontId="2" type="noConversion"/>
  </si>
  <si>
    <t>○위  치 : 청주랜드사업소 3층
○사업량 : 312.5㎡
          (항공진로체험센터 설치)
○기  간 : 2016~2018</t>
    <phoneticPr fontId="2" type="noConversion"/>
  </si>
  <si>
    <t>청주공항활성화</t>
    <phoneticPr fontId="2" type="noConversion"/>
  </si>
  <si>
    <t>청주공항 활성화</t>
    <phoneticPr fontId="2" type="noConversion"/>
  </si>
  <si>
    <t>항공인프라 활용 비상의꿈 프로젝트</t>
    <phoneticPr fontId="2" type="noConversion"/>
  </si>
  <si>
    <t>교통정책과</t>
    <phoneticPr fontId="2" type="noConversion"/>
  </si>
  <si>
    <t>자연과 함께하는 안전한 생명하천</t>
    <phoneticPr fontId="13" type="noConversion"/>
  </si>
  <si>
    <t>재해로부터 안전한 하천정비</t>
    <phoneticPr fontId="13" type="noConversion"/>
  </si>
  <si>
    <t>내추
소하천
정비사업</t>
    <phoneticPr fontId="2" type="noConversion"/>
  </si>
  <si>
    <t>하천방재과</t>
    <phoneticPr fontId="2" type="noConversion"/>
  </si>
  <si>
    <t>○위  치 : 청원구 북이면 신기리
○사업량 : 소하천정비 L=1.2km
○기  간 : 2013~2017</t>
    <phoneticPr fontId="2" type="noConversion"/>
  </si>
  <si>
    <t>탑연
소하천
정비사업</t>
    <phoneticPr fontId="2" type="noConversion"/>
  </si>
  <si>
    <t>○위  치 : 흥덕구 강내면 탑연리
○사업량 : 소하천정비 L=1.12km
○기  간 : 2014~2016</t>
    <phoneticPr fontId="2" type="noConversion"/>
  </si>
  <si>
    <t>○위  치 : 흥덕구 수의동
○사업량 : 소하천정비 L=0.68km
○기  간 : 2015~2016</t>
    <phoneticPr fontId="2" type="noConversion"/>
  </si>
  <si>
    <t>구방 소하천
정비사업</t>
    <phoneticPr fontId="2" type="noConversion"/>
  </si>
  <si>
    <t>○위  치 : 상당구 미원면 구방리
○사업량 : 소하천정비 L=1.34km
○기  간 : 2015~2017</t>
    <phoneticPr fontId="2" type="noConversion"/>
  </si>
  <si>
    <t>○위  치 : 서원구 남이면 산막리
○사업량 : 소하천정비 L=4.0km
○기  간 : 2016~2018</t>
    <phoneticPr fontId="2" type="noConversion"/>
  </si>
  <si>
    <t>개신지구
우수저류
시설 설치
사업</t>
    <phoneticPr fontId="2" type="noConversion"/>
  </si>
  <si>
    <t>○위  치 : 개신동 충북대 정문
○사업량 : 우수저류시설 V=13,700㎥
○기  간 : 2013~2016</t>
    <phoneticPr fontId="13" type="noConversion"/>
  </si>
  <si>
    <t>○위  치 : 흥덕구 원평동~
           상당구 지북동
○사업량 : L=6.7km
○기  간 : 2011~2018</t>
    <phoneticPr fontId="2" type="noConversion"/>
  </si>
  <si>
    <t>사람과
자연이
공존하는
생태하천
조성</t>
    <phoneticPr fontId="13" type="noConversion"/>
  </si>
  <si>
    <t>월운천
생태하천
복원사업</t>
    <phoneticPr fontId="2" type="noConversion"/>
  </si>
  <si>
    <t>○위  치 : 상당구 월오동~운동동 일원
○사업량 : L=2.5km
○기  간 : 2012~2017</t>
    <phoneticPr fontId="2" type="noConversion"/>
  </si>
  <si>
    <t>용두천
생태하천
복원사업</t>
    <phoneticPr fontId="2" type="noConversion"/>
  </si>
  <si>
    <t>○위  치 : 청원구 오창읍 성산리
            ~장남리
○사업량 : L=5.0km
○기  간 : 2013~2017</t>
    <phoneticPr fontId="2" type="noConversion"/>
  </si>
  <si>
    <t>친환경적
청정도시
추진기반
조성</t>
    <phoneticPr fontId="2" type="noConversion"/>
  </si>
  <si>
    <t>녹색환경
생활화</t>
    <phoneticPr fontId="2" type="noConversion"/>
  </si>
  <si>
    <t>청주
국제에코
콤플렉스
조성</t>
    <phoneticPr fontId="2" type="noConversion"/>
  </si>
  <si>
    <t>환경정책과</t>
    <phoneticPr fontId="2" type="noConversion"/>
  </si>
  <si>
    <t>○위  치 : 흥덕구 문암동100 
○사업량 : 연면적 2,383.05㎡(건물)
           외부체험시설 11,887 ㎡
○기  간 : 2013~2016</t>
    <phoneticPr fontId="2" type="noConversion"/>
  </si>
  <si>
    <t>밝고깨끗한
자원순환
도시
으뜸 청주</t>
    <phoneticPr fontId="2" type="noConversion"/>
  </si>
  <si>
    <t>폐기물
처리시설
확충</t>
    <phoneticPr fontId="2" type="noConversion"/>
  </si>
  <si>
    <t>청주권
광역매립장
증설사업</t>
    <phoneticPr fontId="2" type="noConversion"/>
  </si>
  <si>
    <t>자원정책과</t>
    <phoneticPr fontId="2" type="noConversion"/>
  </si>
  <si>
    <t>○위  치 : 강내면 학천리 산77-11
           외 3필지
○사업량 : 매립용량 220,000㎥
○기  간 : 2012~2016</t>
    <phoneticPr fontId="2" type="noConversion"/>
  </si>
  <si>
    <t>하수관리</t>
    <phoneticPr fontId="2" type="noConversion"/>
  </si>
  <si>
    <t>효율적인
지하수관리</t>
    <phoneticPr fontId="2" type="noConversion"/>
  </si>
  <si>
    <t>지하수관리시스템 구축사업</t>
    <phoneticPr fontId="2" type="noConversion"/>
  </si>
  <si>
    <t>하수정책과</t>
    <phoneticPr fontId="13" type="noConversion"/>
  </si>
  <si>
    <t>○위  치 : 청주시 일원
○사업량
  - 지하수관리시스템 구축 1식
  - 지하수시설 실태조사 38,400개소
  - 지하수 관측공 설치 4개소
○기  간 : 2015~2017</t>
    <phoneticPr fontId="2" type="noConversion"/>
  </si>
  <si>
    <t>맑고 
깨끗한 
수질관리</t>
    <phoneticPr fontId="2" type="noConversion"/>
  </si>
  <si>
    <t>공공하수도
시설확충 및 운영</t>
    <phoneticPr fontId="2" type="noConversion"/>
  </si>
  <si>
    <t>가덕
하수처리
시설설치
사업
[면단위하수처리장설치(가덕 하수처리시설 설치사업)]</t>
    <phoneticPr fontId="2" type="noConversion"/>
  </si>
  <si>
    <t>○위  치 : 남일.두산리103번지 일원
○사업량 : 하수처리장 Q=800톤/일
○기  간 : 2013~2017</t>
    <phoneticPr fontId="2" type="noConversion"/>
  </si>
  <si>
    <t>○위  치 : 가덕면, 남일면 일원
○사업량 : 하수관로 L=13.07km
○기  간 : 2013~2018</t>
    <phoneticPr fontId="2" type="noConversion"/>
  </si>
  <si>
    <t>가덕
하수관거
설치사업
[하수관로정비(가덕 하수관거 설치사업)]</t>
    <phoneticPr fontId="2" type="noConversion"/>
  </si>
  <si>
    <t>○위  치 : 상당구 가덕면 일원
○사업량 : 하수관거 L=36km
○기  간 : 2013~2017</t>
    <phoneticPr fontId="2" type="noConversion"/>
  </si>
  <si>
    <t>○위  치 : 가덕면, 남일면 일원
○사업량 : 하수관거 L=36km
○기  간 : 2013~2017</t>
    <phoneticPr fontId="2" type="noConversion"/>
  </si>
  <si>
    <t>남이
하수처리
시설 설치
사업</t>
    <phoneticPr fontId="2" type="noConversion"/>
  </si>
  <si>
    <t>○위  치 : 서원구 남이면 부용외천리
○사업량 : 1,000톤/일,하수관로 7.4km
○기  간 : 2012~2017</t>
    <phoneticPr fontId="2" type="noConversion"/>
  </si>
  <si>
    <t>○위  치 : 서원구 남이면 부용외천리
○사업량 : 1,000톤/일,하수관로L=7.4km
○기  간 : 2012~2017</t>
    <phoneticPr fontId="2" type="noConversion"/>
  </si>
  <si>
    <t>남이
하수관거
정비사업
[하수관로정비(남이 하수관거 설치사업)]</t>
    <phoneticPr fontId="2" type="noConversion"/>
  </si>
  <si>
    <t>○위  치 : 남이.척산리외3곳
○사업량 : 하수관로24.5km
○기  간 : 2012~2017</t>
    <phoneticPr fontId="2" type="noConversion"/>
  </si>
  <si>
    <t>○총사업비:14,597,000천원
 -하수도특별회계:378,872천원
(2012년 설계비/(구)청원군)
 ※2013년 설계용역완료
  (총사업비에 포함,
   계속비조서 예산액에는
   회계상이로 미표시)
 -수특회계 :14,218,128천원
  (공사비, 감리비)
○실시설계용역완료
○2015.4:공사착공
○공정률 53%</t>
    <phoneticPr fontId="2" type="noConversion"/>
  </si>
  <si>
    <t>학천마을
하수처리
시설
설치사업
(학천마을
하수도
정비사업)</t>
    <phoneticPr fontId="2" type="noConversion"/>
  </si>
  <si>
    <t>○위  치 : 강내면 학천리 일원
○사업량 : 하수관로 L=4.6km
○기  간 : 2012~2016</t>
    <phoneticPr fontId="2" type="noConversion"/>
  </si>
  <si>
    <t>북이1단계 하수관로 정비사업</t>
    <phoneticPr fontId="2" type="noConversion"/>
  </si>
  <si>
    <t>하수정책과</t>
    <phoneticPr fontId="2" type="noConversion"/>
  </si>
  <si>
    <t>○위  치 : 청원구 북이면 신대리
○사업량 : 하수관로 매설 L=5.494km
○기  간 : 2012~2017</t>
    <phoneticPr fontId="2" type="noConversion"/>
  </si>
  <si>
    <t>우산1리 마을하수도 설치사업
[농어촌마을하수도정비(우산1리 마을하수도 설치사업)]</t>
    <phoneticPr fontId="2" type="noConversion"/>
  </si>
  <si>
    <t>○위  치 : 청원구 내수읍 우산리
○사업량 : 하수처리장 증설 100톤/일
○기  간 : 2015~2017</t>
    <phoneticPr fontId="2" type="noConversion"/>
  </si>
  <si>
    <t>○2015. 3. 설계용역착수
○2016.11. 설치인가 및
           재원협의</t>
    <phoneticPr fontId="2" type="noConversion"/>
  </si>
  <si>
    <t>○위  치 : 청원구 내수읍 우산리
○사업량 : 하수관로 매설 L=3.3km
○기  간 : 2015~2017</t>
    <phoneticPr fontId="2" type="noConversion"/>
  </si>
  <si>
    <t>가마,석판 하수관거 
정비사업
[하수관로정비(가마, 석판 하수관거 정비사업)]</t>
    <phoneticPr fontId="2" type="noConversion"/>
  </si>
  <si>
    <t>○위  치 : 남이면 가마리, 석판리
○사업량 : 하수관로 L=12.02km
○기  간 : 2015~2018</t>
    <phoneticPr fontId="2" type="noConversion"/>
  </si>
  <si>
    <t>남일
하수관거
정비사업</t>
    <phoneticPr fontId="2" type="noConversion"/>
  </si>
  <si>
    <t>○위  치 : 남일면 효촌리외3곳
○사업량 : 하수관로22.9km
○기  간 : 2012~2017</t>
    <phoneticPr fontId="2" type="noConversion"/>
  </si>
  <si>
    <t>석실
하수관거
정비사업</t>
    <phoneticPr fontId="2" type="noConversion"/>
  </si>
  <si>
    <t>○위  치 : 서원구 남이면 석실리일원
○사업량 : 하수관거 L=4.9km
○기  간 : 2012~2016</t>
    <phoneticPr fontId="2" type="noConversion"/>
  </si>
  <si>
    <t>○기본및실시설계완료
○2014 . :공사착공
○2015.12:공사준공
○준공</t>
    <phoneticPr fontId="2" type="noConversion"/>
  </si>
  <si>
    <t>묵방 3리
마을하수
처리시설
설치사업</t>
    <phoneticPr fontId="2" type="noConversion"/>
  </si>
  <si>
    <t>○위  치 : 내수읍 묵방리 일원
○사업량 : 하수처리시설 30톤/일
○기  간 : 2012~2016</t>
    <phoneticPr fontId="2" type="noConversion"/>
  </si>
  <si>
    <t xml:space="preserve">가덕
하수처리구역 연계처리사업
[하수관로정비(가덕하수처리구역 연계처리사업)]
</t>
    <phoneticPr fontId="2" type="noConversion"/>
  </si>
  <si>
    <t xml:space="preserve">○신규
</t>
    <phoneticPr fontId="2" type="noConversion"/>
  </si>
  <si>
    <t>○위  치 : 남일면 일원
○사업량 : 하수관로 L=4.098km
○기  간 : 2016~2018</t>
    <phoneticPr fontId="2" type="noConversion"/>
  </si>
  <si>
    <t>석화,서당 하수관로 정비사업
[하수관로정비(석화 서당 하수관로 정비사업)]</t>
    <phoneticPr fontId="2" type="noConversion"/>
  </si>
  <si>
    <t>○위  치 : 청원구 북이면 석화리,서당리
○사업량 : 하수관로 L=4.5km
○기  간 : 2016 ~ 2018</t>
    <phoneticPr fontId="2" type="noConversion"/>
  </si>
  <si>
    <t>이목 마을하수도 설치사업
[농어촌마을하수도정비(이목 마을하수도 설치사업)]</t>
    <phoneticPr fontId="2" type="noConversion"/>
  </si>
  <si>
    <t>○신규
○총사업비:3,886,000천원
  -하수도특별회계:129,927천원
 (2013년설계비/(구)청원군)
  ※ 2014년 설계용역완료(이목)
   (총사업비에 포함,
    계속비조서 예산액에는
    회계상이로 미표시)
  -수특회계:3,756,073천원
  (설계비,공사비,감리비)
○2013.11. 설계완료(석판)
○2015.11. 설계착수(가마)
○2016. 7. 공사착공
○공정률 14%</t>
    <phoneticPr fontId="2" type="noConversion"/>
  </si>
  <si>
    <t>○위  치 : 낭성면 이목리, 호정리
○사업량 : 하수처리시설 90톤/일
           하수관로 매설 L=5.3km
○기  간 : 2013 ~ 2018</t>
    <phoneticPr fontId="2" type="noConversion"/>
  </si>
  <si>
    <t>폐수·가축
분뇨
처리시설
확충및개선</t>
    <phoneticPr fontId="2" type="noConversion"/>
  </si>
  <si>
    <t>내수지구
가축분뇨
처리시설
개선사업
[가축분뇨공공처리시설개선사업(내수지구 가축분뇨 처리시설 개선사업)]</t>
    <phoneticPr fontId="2" type="noConversion"/>
  </si>
  <si>
    <t>○위  치 : 내수읍 내수리141번지일원
○사업량 : 140톤/일
○기  간 : 2012~2017</t>
    <phoneticPr fontId="2" type="noConversion"/>
  </si>
  <si>
    <t>○공정률 65%</t>
    <phoneticPr fontId="2" type="noConversion"/>
  </si>
  <si>
    <t>문화산업
육성</t>
    <phoneticPr fontId="2" type="noConversion"/>
  </si>
  <si>
    <t>오창복합
문화센터
건립</t>
    <phoneticPr fontId="2" type="noConversion"/>
  </si>
  <si>
    <t>시립도서관</t>
    <phoneticPr fontId="2" type="noConversion"/>
  </si>
  <si>
    <t>○위  치 : 오창읍 각리 636-8
○사업량 : 대지9,369㎡ 면적8,339㎡
○기  간 : 2013~2016</t>
    <phoneticPr fontId="2" type="noConversion"/>
  </si>
  <si>
    <t>금천지구
도서관건립</t>
    <phoneticPr fontId="2" type="noConversion"/>
  </si>
  <si>
    <t>○위  치 : 상당구 금천동 327번지
○사업량 : 부지13,500㎡,면적3,500㎡
○기  간 : 2016~2018</t>
    <phoneticPr fontId="2" type="noConversion"/>
  </si>
  <si>
    <t>산업단지
조성</t>
    <phoneticPr fontId="2" type="noConversion"/>
  </si>
  <si>
    <t>오창제3산업단지 용수공급시설</t>
    <phoneticPr fontId="2" type="noConversion"/>
  </si>
  <si>
    <t>도시개발과</t>
    <phoneticPr fontId="2" type="noConversion"/>
  </si>
  <si>
    <t>○위  치 : 오창읍 성재리
○사업량 : 관로(D400) 17.0km
           관로(D150) 1.5km
           가압장 1식, 배수지5,200㎥ 
○기  간 : 2012~2017</t>
    <phoneticPr fontId="2" type="noConversion"/>
  </si>
  <si>
    <t>○위  치 : 청원구 오창읍 성재리,
           두릉리 일원
○사업량 : 오 폐수량 : Q=2,528m3/ 일
           폐수관로 D=300mm, L=11km
           중계펌프장 1식
○기  간 : 2015~2017</t>
    <phoneticPr fontId="2" type="noConversion"/>
  </si>
  <si>
    <t>오송제2생명
과학단지
폐수종말
처리시설</t>
    <phoneticPr fontId="2" type="noConversion"/>
  </si>
  <si>
    <t>오송제2생명
과학단지
용수공급
시설</t>
    <phoneticPr fontId="2" type="noConversion"/>
  </si>
  <si>
    <t>○위  치 : 흥덕구 오송읍 봉산리 일원
○사업량 : 관로 7.1㎞(D400~500㎜),
           가압장 23,600㎥/일
           배수지16,400㎥
○기  간 : 2014~2018</t>
    <phoneticPr fontId="2" type="noConversion"/>
  </si>
  <si>
    <t>청주테크노폴리스
공업용수도
설치사업</t>
    <phoneticPr fontId="2" type="noConversion"/>
  </si>
  <si>
    <t>○위  치 : 흥덕구 강서2동
○사업량 : 공업용수 5,143톤/일
○기  간 : 2013~2017</t>
    <phoneticPr fontId="2" type="noConversion"/>
  </si>
  <si>
    <t>청주테크노폴리스
폐수연계
처리시설
설치사업</t>
    <phoneticPr fontId="2" type="noConversion"/>
  </si>
  <si>
    <t>○위  치 : 흥덕구 강서2동
○사업량 : 폐수 처리장 신설
  (Q=3,500㎥/일), 방류관로
  (D300~400mm, L=1,400m)
○기  간 : 2015~2018</t>
    <phoneticPr fontId="2" type="noConversion"/>
  </si>
  <si>
    <t>도시재생</t>
    <phoneticPr fontId="13" type="noConversion"/>
  </si>
  <si>
    <t>도시재생관리</t>
    <phoneticPr fontId="13" type="noConversion"/>
  </si>
  <si>
    <t>청주시
도시재생
전략계획 및
활성화 계획
수립</t>
    <phoneticPr fontId="13" type="noConversion"/>
  </si>
  <si>
    <t>도시재생과</t>
    <phoneticPr fontId="13" type="noConversion"/>
  </si>
  <si>
    <t>○위  치 : 청주시 일원
○사업량 : 도시재생전략계획,
           선도지역활성화계획수립 등
○기  간 : 2014~2017</t>
    <phoneticPr fontId="2" type="noConversion"/>
  </si>
  <si>
    <t>도시재생</t>
    <phoneticPr fontId="2" type="noConversion"/>
  </si>
  <si>
    <t>도시재생
관리</t>
    <phoneticPr fontId="2" type="noConversion"/>
  </si>
  <si>
    <t>구 청주역사재현 및
환경정비
사업</t>
    <phoneticPr fontId="2" type="noConversion"/>
  </si>
  <si>
    <t>사    업</t>
    <phoneticPr fontId="2" type="noConversion"/>
  </si>
  <si>
    <t>해당부서</t>
    <phoneticPr fontId="2" type="noConversion"/>
  </si>
  <si>
    <t>2014년 까지</t>
    <phoneticPr fontId="2" type="noConversion"/>
  </si>
  <si>
    <t>2015년</t>
    <phoneticPr fontId="2" type="noConversion"/>
  </si>
  <si>
    <t xml:space="preserve"> 당해연도
예산액
(2016년)</t>
    <phoneticPr fontId="2" type="noConversion"/>
  </si>
  <si>
    <t>2017년
예산액</t>
    <phoneticPr fontId="2" type="noConversion"/>
  </si>
  <si>
    <t>2018년이후 
예산액</t>
    <phoneticPr fontId="2" type="noConversion"/>
  </si>
  <si>
    <t>추진상황
및 공정율</t>
    <phoneticPr fontId="2" type="noConversion"/>
  </si>
  <si>
    <t>정책사업</t>
    <phoneticPr fontId="2" type="noConversion"/>
  </si>
  <si>
    <t>단위사업</t>
    <phoneticPr fontId="2" type="noConversion"/>
  </si>
  <si>
    <t>세부사업</t>
    <phoneticPr fontId="2" type="noConversion"/>
  </si>
  <si>
    <t>총    계</t>
    <phoneticPr fontId="2" type="noConversion"/>
  </si>
  <si>
    <t>기존</t>
    <phoneticPr fontId="2" type="noConversion"/>
  </si>
  <si>
    <t>165건</t>
    <phoneticPr fontId="2" type="noConversion"/>
  </si>
  <si>
    <t>변경</t>
    <phoneticPr fontId="2" type="noConversion"/>
  </si>
  <si>
    <t>증감</t>
    <phoneticPr fontId="2" type="noConversion"/>
  </si>
  <si>
    <t>원마루시장 
고객지원
센터건립</t>
    <phoneticPr fontId="2" type="noConversion"/>
  </si>
  <si>
    <t>일자리경제과</t>
    <phoneticPr fontId="2" type="noConversion"/>
  </si>
  <si>
    <t>○위  치 : 서원구 분평동 1335
○사업량 : 신축 212㎡(2층)
○기  간 : 2014~2016</t>
    <phoneticPr fontId="2" type="noConversion"/>
  </si>
  <si>
    <t>○준공</t>
    <phoneticPr fontId="2" type="noConversion"/>
  </si>
  <si>
    <t>지역경제안정</t>
    <phoneticPr fontId="2" type="noConversion"/>
  </si>
  <si>
    <t>상권활성화및소상공인지원</t>
    <phoneticPr fontId="2" type="noConversion"/>
  </si>
  <si>
    <t>서문시장주차장조성</t>
    <phoneticPr fontId="2" type="noConversion"/>
  </si>
  <si>
    <t>○신규</t>
    <phoneticPr fontId="2" type="noConversion"/>
  </si>
  <si>
    <t>○위  치 : 서문동 166-11 외 3필지
○사업량 : 주차장 20면 조성
○기  간 : 2016 ~ 2017</t>
    <phoneticPr fontId="2" type="noConversion"/>
  </si>
  <si>
    <t>사창시장주차장확장</t>
    <phoneticPr fontId="2" type="noConversion"/>
  </si>
  <si>
    <t>○위  치 : 사창동 290번지
○사업량 : 주차장 16면 확장
○기  간 : 2016 ~ 2017</t>
    <phoneticPr fontId="2" type="noConversion"/>
  </si>
  <si>
    <t>노인복지증진</t>
    <phoneticPr fontId="2" type="noConversion"/>
  </si>
  <si>
    <t>노인복지기반조성</t>
    <phoneticPr fontId="2" type="noConversion"/>
  </si>
  <si>
    <t>청주서원노인종합복지관건립</t>
    <phoneticPr fontId="2" type="noConversion"/>
  </si>
  <si>
    <t>노인장애인과</t>
    <phoneticPr fontId="2" type="noConversion"/>
  </si>
  <si>
    <t>○위  치 : 서원구 산남동 1086 일원
○사업량 : 부지4,646㎡,연면적4,500㎡
○기  간 : 2015~2017</t>
    <phoneticPr fontId="2" type="noConversion"/>
  </si>
  <si>
    <t xml:space="preserve">○위  치 : 서원구 산남동1086 일원
○사업량 : 부지4,646㎡,연면적4,886㎡
○기  간 : 2015~2017 </t>
    <phoneticPr fontId="2" type="noConversion"/>
  </si>
  <si>
    <t>○신규</t>
    <phoneticPr fontId="2" type="noConversion"/>
  </si>
  <si>
    <t>여성·아동·보육·건강
가족</t>
    <phoneticPr fontId="2" type="noConversion"/>
  </si>
  <si>
    <t>가족기능
향상</t>
    <phoneticPr fontId="2" type="noConversion"/>
  </si>
  <si>
    <t>어린이 복합문화 체험
시설 조성</t>
    <phoneticPr fontId="2" type="noConversion"/>
  </si>
  <si>
    <t>여성가족과</t>
    <phoneticPr fontId="2" type="noConversion"/>
  </si>
  <si>
    <t>전통문화
보존및전승</t>
    <phoneticPr fontId="2" type="noConversion"/>
  </si>
  <si>
    <t>문화예술과</t>
    <phoneticPr fontId="2" type="noConversion"/>
  </si>
  <si>
    <t>○위  치 : 상당구 산성동 산28-2 일원
○사업량 : 765,748㎡
○기  간 : 2007~2016</t>
    <phoneticPr fontId="2" type="noConversion"/>
  </si>
  <si>
    <t>○공정율
 -동문해체보수 100%
 -편의시설 1동 90%
 -편의시설 2동 10%
 -현상변경허용기준안작성
  50%
○공기부족에 따른 사업
  기간 연장
○15년도예산까지만
  계속비사업 추진</t>
    <phoneticPr fontId="2" type="noConversion"/>
  </si>
  <si>
    <t>○위  치 : 상당구 산성동 산28-2 일원
○사업량 : 765,748㎡
○기  간 : 2007~2017</t>
    <phoneticPr fontId="2" type="noConversion"/>
  </si>
  <si>
    <t>전통문화
보존및전승</t>
    <phoneticPr fontId="2" type="noConversion"/>
  </si>
  <si>
    <t>문화예술과</t>
    <phoneticPr fontId="2" type="noConversion"/>
  </si>
  <si>
    <t>○위  치 : 상당구 정북동 일원
○사업량 : 146,487㎡
○기  간 : 1999~2016</t>
    <phoneticPr fontId="2" type="noConversion"/>
  </si>
  <si>
    <t>○공정율
 -발굴 등 완료
 -토성 주변정비사업 완료
○15년도예산까지만
  계속비사업 추진</t>
    <phoneticPr fontId="2" type="noConversion"/>
  </si>
  <si>
    <t>문화산업
진흥</t>
    <phoneticPr fontId="2" type="noConversion"/>
  </si>
  <si>
    <t>문화기반
시설확충</t>
    <phoneticPr fontId="2" type="noConversion"/>
  </si>
  <si>
    <t>한류명품 
드라마 
테마파크 
조성</t>
    <phoneticPr fontId="2" type="noConversion"/>
  </si>
  <si>
    <t>○위  치 :상당구 수동 159-10 일원
○사업량 :드라마거리 및
          드라마 아트홀 건립
○기  간 :2016 ∼ 2018</t>
    <phoneticPr fontId="2" type="noConversion"/>
  </si>
  <si>
    <t>세종대왕
행궁
조성사업</t>
    <phoneticPr fontId="2" type="noConversion"/>
  </si>
  <si>
    <r>
      <t xml:space="preserve">○위  치 : 청원구 사천동 696번지
○사업량 : </t>
    </r>
    <r>
      <rPr>
        <sz val="8"/>
        <color theme="1"/>
        <rFont val="굴림체"/>
        <family val="3"/>
        <charset val="129"/>
      </rPr>
      <t>부지20,000㎡,연면적5,864㎡</t>
    </r>
    <r>
      <rPr>
        <sz val="9"/>
        <color theme="1"/>
        <rFont val="굴림체"/>
        <family val="3"/>
        <charset val="129"/>
      </rPr>
      <t xml:space="preserve">
○기  간 : 2011~2016</t>
    </r>
    <phoneticPr fontId="2" type="noConversion"/>
  </si>
  <si>
    <r>
      <t xml:space="preserve">○위  치 : 상당구 사천동 696번지
○사업량 : </t>
    </r>
    <r>
      <rPr>
        <sz val="8"/>
        <color theme="1"/>
        <rFont val="굴림체"/>
        <family val="3"/>
        <charset val="129"/>
      </rPr>
      <t>부지20,000㎡,연면적1,000㎡</t>
    </r>
    <r>
      <rPr>
        <sz val="9"/>
        <color theme="1"/>
        <rFont val="굴림체"/>
        <family val="3"/>
        <charset val="129"/>
      </rPr>
      <t xml:space="preserve">
○기  간 : 2011~2016</t>
    </r>
    <phoneticPr fontId="2" type="noConversion"/>
  </si>
  <si>
    <r>
      <t xml:space="preserve">○위  치 : 청원구 사천동 91-15 일원
○사업량 : </t>
    </r>
    <r>
      <rPr>
        <sz val="8"/>
        <color theme="1"/>
        <rFont val="굴림체"/>
        <family val="3"/>
        <charset val="129"/>
      </rPr>
      <t>부지16,670㎡,연면적5,200㎡</t>
    </r>
    <r>
      <rPr>
        <sz val="9"/>
        <color theme="1"/>
        <rFont val="굴림체"/>
        <family val="3"/>
        <charset val="129"/>
      </rPr>
      <t xml:space="preserve">
○기  간 : 2015~2017</t>
    </r>
    <phoneticPr fontId="2" type="noConversion"/>
  </si>
  <si>
    <r>
      <t xml:space="preserve">○위  치 : </t>
    </r>
    <r>
      <rPr>
        <sz val="8"/>
        <color theme="1"/>
        <rFont val="굴림체"/>
        <family val="3"/>
        <charset val="129"/>
      </rPr>
      <t>청원구 북이면 석성리 488-1</t>
    </r>
    <r>
      <rPr>
        <sz val="9"/>
        <color theme="1"/>
        <rFont val="굴림체"/>
        <family val="3"/>
        <charset val="129"/>
      </rPr>
      <t xml:space="preserve">
○사업량 : 녹용가공공장 1식 외
○기  간 : 2015~2019</t>
    </r>
    <phoneticPr fontId="2" type="noConversion"/>
  </si>
  <si>
    <r>
      <t xml:space="preserve">○총사업비:11,000,000천원
</t>
    </r>
    <r>
      <rPr>
        <sz val="8"/>
        <color theme="1"/>
        <rFont val="굴림체"/>
        <family val="3"/>
        <charset val="129"/>
      </rPr>
      <t xml:space="preserve">  </t>
    </r>
    <r>
      <rPr>
        <sz val="7"/>
        <color theme="1"/>
        <rFont val="굴림체"/>
        <family val="3"/>
      </rPr>
      <t>-하수도특별회계:262,314천원</t>
    </r>
    <r>
      <rPr>
        <sz val="9"/>
        <color theme="1"/>
        <rFont val="굴림체"/>
        <family val="3"/>
      </rPr>
      <t xml:space="preserve">
</t>
    </r>
    <r>
      <rPr>
        <sz val="8"/>
        <color theme="1"/>
        <rFont val="굴림체"/>
        <family val="3"/>
        <charset val="129"/>
      </rPr>
      <t xml:space="preserve">(2012년 설계비/(구)청원군)
  ※ 2013년 설계용역완료
   (총사업비에 포함,
    계속비조서 예산액에는
    회계상이로 미표시)
 -수특회계 :10,737,686천원
   (공사비, 감리비)  </t>
    </r>
    <r>
      <rPr>
        <sz val="9"/>
        <color theme="1"/>
        <rFont val="굴림체"/>
        <family val="3"/>
      </rPr>
      <t xml:space="preserve">
○공정률 21.06%</t>
    </r>
    <phoneticPr fontId="2" type="noConversion"/>
  </si>
  <si>
    <r>
      <t xml:space="preserve">○총사업비:20,450,000천원
</t>
    </r>
    <r>
      <rPr>
        <sz val="8"/>
        <color theme="1"/>
        <rFont val="굴림체"/>
        <family val="3"/>
        <charset val="129"/>
      </rPr>
      <t xml:space="preserve">  </t>
    </r>
    <r>
      <rPr>
        <sz val="7"/>
        <color theme="1"/>
        <rFont val="굴림체"/>
        <family val="3"/>
      </rPr>
      <t>-하수도특별회계:487,666천원</t>
    </r>
    <r>
      <rPr>
        <sz val="9"/>
        <color theme="1"/>
        <rFont val="굴림체"/>
        <family val="3"/>
      </rPr>
      <t xml:space="preserve">
</t>
    </r>
    <r>
      <rPr>
        <sz val="8"/>
        <color theme="1"/>
        <rFont val="굴림체"/>
        <family val="3"/>
        <charset val="129"/>
      </rPr>
      <t xml:space="preserve">(2012년 설계비/(구)청원군)
  ※ 2013년 설계용역완료
   (총사업비에 포함,
    계속비조서 예산액에는
    회계상이로 미표시)
 -수특회계:19,962,334천원
  (공사비,감리비)  </t>
    </r>
    <r>
      <rPr>
        <sz val="9"/>
        <color theme="1"/>
        <rFont val="굴림체"/>
        <family val="3"/>
      </rPr>
      <t xml:space="preserve">
○공정률 40.58%</t>
    </r>
    <phoneticPr fontId="2" type="noConversion"/>
  </si>
  <si>
    <r>
      <t xml:space="preserve">○총사업비:13,448,000천원
 </t>
    </r>
    <r>
      <rPr>
        <sz val="7"/>
        <color theme="1"/>
        <rFont val="굴림체"/>
        <family val="3"/>
      </rPr>
      <t>-하수도특별회계:349,728천원</t>
    </r>
    <r>
      <rPr>
        <sz val="9"/>
        <color theme="1"/>
        <rFont val="굴림체"/>
        <family val="3"/>
      </rPr>
      <t xml:space="preserve">
(2012년 설계비/(구)청원군)
 ※2013년 설계용역완료
  (총사업비에 포함,
   계속비조서 예산액에는
   회계상이로 미표시)
 -수특회계 :13,098,272천원
   (공사비, 감리비)   
○실시설계용역완료
○2015.6:공사착공
○공정률 58%</t>
    </r>
    <phoneticPr fontId="2" type="noConversion"/>
  </si>
  <si>
    <r>
      <t xml:space="preserve">○총사업비:2,264,000천원
  </t>
    </r>
    <r>
      <rPr>
        <sz val="7"/>
        <color theme="1"/>
        <rFont val="굴림체"/>
        <family val="3"/>
      </rPr>
      <t>-하수도특별회계:74,593천원
    (2012년설계비/(구)청원군)</t>
    </r>
    <r>
      <rPr>
        <sz val="9"/>
        <color theme="1"/>
        <rFont val="굴림체"/>
        <family val="3"/>
      </rPr>
      <t xml:space="preserve">
  ※ 2014년 설계용역완료
   (총사업비에 포함,
    계속비조서 예산액에는
    회계상이로 미표시)
  -수특회계:2,189,407천원
   (공사비,감리비)
○2014.7 : 공사착공
○2016.1 : 공사완료
○준공</t>
    </r>
    <phoneticPr fontId="2" type="noConversion"/>
  </si>
  <si>
    <r>
      <t xml:space="preserve">○총사업비:3,720,000천원
</t>
    </r>
    <r>
      <rPr>
        <sz val="7"/>
        <color theme="1"/>
        <rFont val="굴림체"/>
        <family val="3"/>
      </rPr>
      <t xml:space="preserve">  -하수도특별회계:108,705천원
    (2012년설계비/(구)청원군)</t>
    </r>
    <r>
      <rPr>
        <sz val="9"/>
        <color theme="1"/>
        <rFont val="굴림체"/>
        <family val="3"/>
        <charset val="129"/>
      </rPr>
      <t xml:space="preserve">
  ※ 2013년 설계용역완료
   (총사업비에 포함,
    계속비조서 예산액에는
    회계상이로 미표시)
  -수특회계:3,611,295천원
  (공사비,감리비)  
○2013.11 : 설계완료
○2015. 4 : 공사착공
○공정률 83%</t>
    </r>
    <phoneticPr fontId="2" type="noConversion"/>
  </si>
  <si>
    <r>
      <t xml:space="preserve">○총사업비:8,618,000천원
</t>
    </r>
    <r>
      <rPr>
        <sz val="7"/>
        <color theme="1"/>
        <rFont val="굴림체"/>
        <family val="3"/>
      </rPr>
      <t xml:space="preserve">  -하수도특별회계:108,928천원
    (2012년설계비/(구)청원군)
  ※ 2013년 설계용역완료(석판)</t>
    </r>
    <r>
      <rPr>
        <sz val="9"/>
        <color theme="1"/>
        <rFont val="굴림체"/>
        <family val="3"/>
        <charset val="129"/>
      </rPr>
      <t xml:space="preserve">
   (총사업비에 포함,
    계속비조서 예산액에는
    회계상이로 미표시)
  -수특회계:8,509,072천원
  (설계비,공사비,감리비)  
○2013.11. 설계완료(석판)
○2015.11. 설계착수(가마)
○2016. 7. 공사착공
○공정률 10%</t>
    </r>
    <phoneticPr fontId="2" type="noConversion"/>
  </si>
  <si>
    <r>
      <t xml:space="preserve">○총사업비:14,513,000천원
</t>
    </r>
    <r>
      <rPr>
        <sz val="7"/>
        <color theme="1"/>
        <rFont val="굴림체"/>
        <family val="3"/>
        <charset val="129"/>
      </rPr>
      <t xml:space="preserve">  -하수도특별회계:735,867천원
    (2012년설계비/(구)청원군)</t>
    </r>
    <r>
      <rPr>
        <sz val="9"/>
        <color theme="1"/>
        <rFont val="굴림체"/>
        <family val="3"/>
        <charset val="129"/>
      </rPr>
      <t xml:space="preserve">
  ※ 2013년 설계용역완료
   (총사업비에 포함,
    계속비조서 예산액에는
    회계상이로 미표시)
  -수특회계:13,777,133천원
   (공사비,감리비)   
○공정률 89%</t>
    </r>
    <phoneticPr fontId="2" type="noConversion"/>
  </si>
  <si>
    <r>
      <t xml:space="preserve">○총사업비:1,146,000천원
</t>
    </r>
    <r>
      <rPr>
        <sz val="7"/>
        <color theme="1"/>
        <rFont val="굴림체"/>
        <family val="3"/>
        <charset val="129"/>
      </rPr>
      <t xml:space="preserve">  -하수도특별회계:37,000천원
    (2012년설계비/(구)청원군)</t>
    </r>
    <r>
      <rPr>
        <sz val="9"/>
        <color theme="1"/>
        <rFont val="굴림체"/>
        <family val="3"/>
        <charset val="129"/>
      </rPr>
      <t xml:space="preserve">
  ※ 2014년 설계용역완료
   (총사업비에 포함,
    계속비조서 예산액에는
    회계상이로 미표시)
  -수특회계:1,109,000천원
   (공사비,감리비)   
○2016. 3:공사준공
○준공</t>
    </r>
    <phoneticPr fontId="2" type="noConversion"/>
  </si>
  <si>
    <t>도시재생과</t>
    <phoneticPr fontId="2" type="noConversion"/>
  </si>
  <si>
    <t>○위  치 : 상당구 분문로2가 일원
○사업량 : 청주역사 재현 A=1,837㎡
○기  간 : 2012~2016</t>
    <phoneticPr fontId="2" type="noConversion"/>
  </si>
  <si>
    <t>○토지보상 완료
○지장물 철거 등 완료
○건축 집행 및 터파기진행
○공정률 60%</t>
    <phoneticPr fontId="2" type="noConversion"/>
  </si>
  <si>
    <t>추억의
풍물야시장
및 시민문화
공간 조성</t>
    <phoneticPr fontId="2" type="noConversion"/>
  </si>
  <si>
    <t>○위  치 : 상당구 서문시장, 중앙공원 
○사업량 : L=935m, A=357㎡
○기  간 : 2013~2016</t>
    <phoneticPr fontId="2" type="noConversion"/>
  </si>
  <si>
    <t>문화예술
특성화를
통한 중앙동
상권활성화
사업</t>
    <phoneticPr fontId="2" type="noConversion"/>
  </si>
  <si>
    <t>○위  치 : 북문로2가 소나무길 일원
○사업량 : 문화예술허브센터A=3,725㎡
           특화거리조성L=400m
○기  간 : 2014~2018</t>
    <phoneticPr fontId="2" type="noConversion"/>
  </si>
  <si>
    <t>○토지보상 완료
○실시설계용역 완료
○건축 집행
○공정률 60%</t>
    <phoneticPr fontId="2" type="noConversion"/>
  </si>
  <si>
    <t>도시재생관리</t>
    <phoneticPr fontId="2" type="noConversion"/>
  </si>
  <si>
    <t>안덕벌 예술의 거리 상권활성화 사업</t>
    <phoneticPr fontId="2" type="noConversion"/>
  </si>
  <si>
    <t>○위  치 : 내덕2동 일원
○사업량 : 가로환경개선 등L=1,200m,
           포켓공원 1식
           시장활성화사업(주차장 등)
○기  간 : 2016~2018</t>
    <phoneticPr fontId="2" type="noConversion"/>
  </si>
  <si>
    <t>○기본 및 실시설계 진행
○주민설명회 등 개최
○공정률 7%</t>
    <phoneticPr fontId="2" type="noConversion"/>
  </si>
  <si>
    <t>○위  치 : 내덕동 옛)연초제조창 일원
○사업량 : 122,407㎡
○기  간 : 2014~2017</t>
    <phoneticPr fontId="2" type="noConversion"/>
  </si>
  <si>
    <t>○활성화계획 수립
 ('15.12월 승인)
○기반시설 정비사업 추진
○공공시설사업 설계착수('16.10.)</t>
    <phoneticPr fontId="2" type="noConversion"/>
  </si>
  <si>
    <t>도시 및
주거환경
정비사업</t>
    <phoneticPr fontId="2" type="noConversion"/>
  </si>
  <si>
    <t>주택재개발 및 재건축
사업</t>
    <phoneticPr fontId="2" type="noConversion"/>
  </si>
  <si>
    <t>석교구역
기반시설
정비사업</t>
    <phoneticPr fontId="2" type="noConversion"/>
  </si>
  <si>
    <t>○위  치 : 석교동 231번지
○사업량 : 도로정비L=1,023m,B=3~8m
○기  간 : 2016~2017</t>
    <phoneticPr fontId="2" type="noConversion"/>
  </si>
  <si>
    <t>○공사착공
○공정율 20%</t>
    <phoneticPr fontId="2" type="noConversion"/>
  </si>
  <si>
    <t>남주남문구역
기반시설
정비사업</t>
    <phoneticPr fontId="2" type="noConversion"/>
  </si>
  <si>
    <t>○위  치 : 남주동 122번지
○사업량 : 도로정비 L=791m,B=2~10m
           주차장조성(1,000㎡) 1식 
○기  간 : 2016~2017</t>
    <phoneticPr fontId="2" type="noConversion"/>
  </si>
  <si>
    <t>○위  치 : 영운동 167-1번지 일원
○사업량 : 32,000㎡
○기  간 : 2014~2018</t>
    <phoneticPr fontId="2" type="noConversion"/>
  </si>
  <si>
    <t>효율적인
청사 운영
및 관리</t>
    <phoneticPr fontId="2" type="noConversion"/>
  </si>
  <si>
    <t>쾌적한 근무
환경 조성</t>
    <phoneticPr fontId="2" type="noConversion"/>
  </si>
  <si>
    <t>율량사천동
주민센터
신축</t>
    <phoneticPr fontId="2" type="noConversion"/>
  </si>
  <si>
    <t>공공시설과</t>
    <phoneticPr fontId="2" type="noConversion"/>
  </si>
  <si>
    <t>○위  치 : 청원구 충청대로107번길 52
○사업량 : 연면적 1,900㎡
           지하1/지상3층
           주민센터 신축
○기  간 : 2016~2017</t>
    <phoneticPr fontId="2" type="noConversion"/>
  </si>
  <si>
    <t>지역균형발전을 위한 도시기반조성</t>
    <phoneticPr fontId="2" type="noConversion"/>
  </si>
  <si>
    <t>도로관리</t>
    <phoneticPr fontId="2" type="noConversion"/>
  </si>
  <si>
    <t>(구)오근장육교 보수보강공사</t>
    <phoneticPr fontId="2" type="noConversion"/>
  </si>
  <si>
    <t>청원구
건설교통과</t>
    <phoneticPr fontId="2" type="noConversion"/>
  </si>
  <si>
    <t>○위  치 : 청원구 외남동 510-1
○사업량 : L=232.4m, B=10.0m
○기  간 : 2016~2017</t>
    <phoneticPr fontId="2" type="noConversion"/>
  </si>
  <si>
    <t>북이면 석화1교 재설치공사</t>
    <phoneticPr fontId="2" type="noConversion"/>
  </si>
  <si>
    <t>○위  치 : 청원구 북이면 석화리
○사업량 : L=36.0m, B=4.5m
○기  간 : 2016~2017</t>
    <phoneticPr fontId="2" type="noConversion"/>
  </si>
  <si>
    <t>지역균형
발전을
위한
도시
기반조성</t>
    <phoneticPr fontId="2" type="noConversion"/>
  </si>
  <si>
    <t>도로개설</t>
    <phoneticPr fontId="2" type="noConversion"/>
  </si>
  <si>
    <t>내덕초교
주변
도로개설</t>
    <phoneticPr fontId="2" type="noConversion"/>
  </si>
  <si>
    <r>
      <t xml:space="preserve">○위  치 : </t>
    </r>
    <r>
      <rPr>
        <sz val="8"/>
        <color theme="1"/>
        <rFont val="굴림체"/>
        <family val="3"/>
        <charset val="129"/>
      </rPr>
      <t>청원구 내덕동 내덕초교 일원</t>
    </r>
    <r>
      <rPr>
        <sz val="9"/>
        <color theme="1"/>
        <rFont val="굴림체"/>
        <family val="3"/>
        <charset val="129"/>
      </rPr>
      <t xml:space="preserve">
○사업량 : L=320m, B=8m
○기  간 : 2016~2017</t>
    </r>
    <phoneticPr fontId="2" type="noConversion"/>
  </si>
  <si>
    <t>159건</t>
    <phoneticPr fontId="2" type="noConversion"/>
  </si>
  <si>
    <t>소통과 개방으로 참여시정 강화</t>
    <phoneticPr fontId="2" type="noConversion"/>
  </si>
  <si>
    <t>효율적 기록물 보존관리 및 정보공개를 통한 투명행정 추진</t>
    <phoneticPr fontId="2" type="noConversion"/>
  </si>
  <si>
    <t>통합기록물보존소 리모델링</t>
    <phoneticPr fontId="2" type="noConversion"/>
  </si>
  <si>
    <t>행정지원과</t>
    <phoneticPr fontId="2" type="noConversion"/>
  </si>
  <si>
    <t>○위  치 : 흥덕구 월평로 13번길 52
○사업량 : 리모델링 1식
○기  간 : 2016 ~ 2017</t>
    <phoneticPr fontId="2" type="noConversion"/>
  </si>
  <si>
    <t>○실시설계용역완료</t>
    <phoneticPr fontId="2" type="noConversion"/>
  </si>
  <si>
    <t>공공청소년수련시설 확충사업(기능보강)</t>
    <phoneticPr fontId="2" type="noConversion"/>
  </si>
  <si>
    <t>○위  치 : 상당구 정북동 일원
○사업량 : 146,487㎡
○기  간 : 1999~2017</t>
    <phoneticPr fontId="2" type="noConversion"/>
  </si>
  <si>
    <t>○위  치 : 청원구 사천동 91-15 일원
○사업량 : 연면적5,200㎡
○기  간 : 2015 ~ 2017</t>
    <phoneticPr fontId="2" type="noConversion"/>
  </si>
  <si>
    <t>○위  치 : 청원구 사천동 91-15 일원
○사업량 : 연면적5,200㎡
○기  간 : 2015 ~ 2018</t>
    <phoneticPr fontId="2" type="noConversion"/>
  </si>
  <si>
    <t xml:space="preserve">○위  치 : 서원구 흥덕로 69
○사업량 : 천장,바닥,타일교체 등 
○기  간 : 2014~2017 </t>
    <phoneticPr fontId="2" type="noConversion"/>
  </si>
  <si>
    <r>
      <t xml:space="preserve">○위  치 : </t>
    </r>
    <r>
      <rPr>
        <sz val="8"/>
        <color theme="1"/>
        <rFont val="굴림체"/>
        <family val="3"/>
      </rPr>
      <t>상당구 1순환로 1514번길 70</t>
    </r>
    <r>
      <rPr>
        <sz val="9"/>
        <color theme="1"/>
        <rFont val="굴림체"/>
        <family val="3"/>
        <charset val="129"/>
      </rPr>
      <t xml:space="preserve">
○사업량 : 지붕마감재 교체 등
○기  간 : 2016~2017</t>
    </r>
    <phoneticPr fontId="2" type="noConversion"/>
  </si>
  <si>
    <r>
      <t>○위  치 :</t>
    </r>
    <r>
      <rPr>
        <sz val="8"/>
        <color theme="1"/>
        <rFont val="굴림체"/>
        <family val="3"/>
      </rPr>
      <t>서원구 사직동 12-6번지 일원</t>
    </r>
    <r>
      <rPr>
        <sz val="9"/>
        <color theme="1"/>
        <rFont val="굴림체"/>
        <family val="3"/>
        <charset val="129"/>
      </rPr>
      <t xml:space="preserve">
○사업량 :승강장실 설치 및 주차장
          조성등
○기  간 :2016~2017</t>
    </r>
    <phoneticPr fontId="2" type="noConversion"/>
  </si>
  <si>
    <t>미원면
농촌중심지
활성화
사업
[농촌중심지활성화(일반지구)]</t>
    <phoneticPr fontId="2" type="noConversion"/>
  </si>
  <si>
    <r>
      <t xml:space="preserve">○위  치 : 상당구 대성동 150번지
○사업량 : 구.동부배수지 매입,
           </t>
    </r>
    <r>
      <rPr>
        <sz val="8"/>
        <color theme="1"/>
        <rFont val="굴림체"/>
        <family val="3"/>
      </rPr>
      <t>구조물 철거 및 폐기물 처리</t>
    </r>
    <r>
      <rPr>
        <sz val="9"/>
        <color theme="1"/>
        <rFont val="굴림체"/>
        <family val="3"/>
        <charset val="129"/>
      </rPr>
      <t xml:space="preserve">
○기  간 : 2016 ~ 2017</t>
    </r>
    <phoneticPr fontId="2" type="noConversion"/>
  </si>
  <si>
    <t>○위  치 : 청원구 오창읍 화산리 일원
○사업량 : L=1.4km, B=8.0m
○기  간 : 2016 ~ 2018</t>
    <phoneticPr fontId="2" type="noConversion"/>
  </si>
  <si>
    <t>○위  치 : 석곡교차로일원
○사업량 : 하이패스나들목설치 2개소
○기  간 : 2015~2019</t>
    <phoneticPr fontId="2" type="noConversion"/>
  </si>
  <si>
    <t>주정차관리</t>
    <phoneticPr fontId="2" type="noConversion"/>
  </si>
  <si>
    <t>○위  치 :가경동 1449 시외버스터미널
○사업량 :주차장 3,485㎡
○기  간 :2016~2017</t>
    <phoneticPr fontId="2" type="noConversion"/>
  </si>
  <si>
    <t>○2016.12 실시설계 용역
○공정율 : 10%</t>
    <phoneticPr fontId="2" type="noConversion"/>
  </si>
  <si>
    <t>항공인프라 활용 비상의꿈 프로젝트
(지역행복생활권 연계협력)</t>
    <phoneticPr fontId="2" type="noConversion"/>
  </si>
  <si>
    <r>
      <t>○위  치 :</t>
    </r>
    <r>
      <rPr>
        <sz val="8"/>
        <color theme="1"/>
        <rFont val="굴림체"/>
        <family val="3"/>
      </rPr>
      <t xml:space="preserve"> 흥덕구 원평동~상당구 지북동</t>
    </r>
    <r>
      <rPr>
        <sz val="9"/>
        <color theme="1"/>
        <rFont val="굴림체"/>
        <family val="3"/>
        <charset val="129"/>
      </rPr>
      <t xml:space="preserve">
○사업량 : L=6.7km
○기  간 : 2011~2018</t>
    </r>
    <phoneticPr fontId="2" type="noConversion"/>
  </si>
  <si>
    <r>
      <t xml:space="preserve">○위  치 : </t>
    </r>
    <r>
      <rPr>
        <sz val="8"/>
        <color theme="1"/>
        <rFont val="굴림체"/>
        <family val="3"/>
      </rPr>
      <t>흥덕구 원평동~상당구 지북동</t>
    </r>
    <r>
      <rPr>
        <sz val="9"/>
        <color theme="1"/>
        <rFont val="굴림체"/>
        <family val="3"/>
        <charset val="129"/>
      </rPr>
      <t xml:space="preserve">
○사업량 : L=6.7km
○기  간 : 2011~2018</t>
    </r>
    <phoneticPr fontId="2" type="noConversion"/>
  </si>
  <si>
    <r>
      <t xml:space="preserve">○위  치 : </t>
    </r>
    <r>
      <rPr>
        <sz val="8"/>
        <color theme="1"/>
        <rFont val="굴림체"/>
        <family val="3"/>
      </rPr>
      <t>청원구 오창읍 성산리~장남리</t>
    </r>
    <r>
      <rPr>
        <sz val="9"/>
        <color theme="1"/>
        <rFont val="굴림체"/>
        <family val="3"/>
        <charset val="129"/>
      </rPr>
      <t xml:space="preserve">
○사업량 : L=5.0km
○기  간 : 2013~2017</t>
    </r>
    <phoneticPr fontId="2" type="noConversion"/>
  </si>
  <si>
    <r>
      <t xml:space="preserve">○위  치 : </t>
    </r>
    <r>
      <rPr>
        <sz val="8"/>
        <color theme="1"/>
        <rFont val="굴림체"/>
        <family val="3"/>
      </rPr>
      <t>청원구 오창읍 성산리~장남리</t>
    </r>
    <r>
      <rPr>
        <sz val="9"/>
        <color theme="1"/>
        <rFont val="굴림체"/>
        <family val="3"/>
        <charset val="129"/>
      </rPr>
      <t xml:space="preserve">
○사업량 : L=5.0km
○기  간 : 2013~2018</t>
    </r>
    <phoneticPr fontId="2" type="noConversion"/>
  </si>
  <si>
    <r>
      <t xml:space="preserve">○위  치 : </t>
    </r>
    <r>
      <rPr>
        <sz val="8"/>
        <color theme="1"/>
        <rFont val="굴림체"/>
        <family val="3"/>
      </rPr>
      <t>흥덕구 신촌동~서원구 남이면</t>
    </r>
    <r>
      <rPr>
        <sz val="9"/>
        <color theme="1"/>
        <rFont val="굴림체"/>
        <family val="3"/>
        <charset val="129"/>
      </rPr>
      <t xml:space="preserve">
○사업량 : L=11.6km
○기  간 : 2017~2020</t>
    </r>
    <phoneticPr fontId="2" type="noConversion"/>
  </si>
  <si>
    <t>매립시설 설치(청주시 제2매립지)</t>
    <phoneticPr fontId="2" type="noConversion"/>
  </si>
  <si>
    <r>
      <t xml:space="preserve">○위  치 : 흥덕구 신대마을 일원
○사업량
  - 가정 온수공급: 139가구
  - </t>
    </r>
    <r>
      <rPr>
        <sz val="8"/>
        <color theme="1"/>
        <rFont val="굴림체"/>
        <family val="3"/>
      </rPr>
      <t>공동사업장 온수공급: 건조장 2개소</t>
    </r>
    <r>
      <rPr>
        <sz val="9"/>
        <color theme="1"/>
        <rFont val="굴림체"/>
        <family val="3"/>
        <charset val="129"/>
      </rPr>
      <t xml:space="preserve">
  - 태양광 발전: 마을회관 3개소
○기  간 : 2016~2017</t>
    </r>
    <phoneticPr fontId="2" type="noConversion"/>
  </si>
  <si>
    <t>남이 하수관거 설치사업
[하수관로정비(남이 하수관거 설치사업)]</t>
    <phoneticPr fontId="2" type="noConversion"/>
  </si>
  <si>
    <t>가마,석판 하수관거 정비사업
[하수관로정비(가마, 석판 하수관거 정비사업)]</t>
    <phoneticPr fontId="2" type="noConversion"/>
  </si>
  <si>
    <t xml:space="preserve">○위  치 : 서원구 남이면 가마,석판리
○사업량 : 하수관로  L=12.02km
○기  간 : 2015 ~ 2018
</t>
    <phoneticPr fontId="2" type="noConversion"/>
  </si>
  <si>
    <t>○위  치 : 청원구 북이면 석화,서당리
○사업량 : 하수관로 L=4.5km
○기  간 : 2016 ~ 2018</t>
    <phoneticPr fontId="2" type="noConversion"/>
  </si>
  <si>
    <t xml:space="preserve">가덕
하수처리구역 연계처리사업
[하수관로정비(가덕하수처리구역 연계처리사업)]
</t>
    <phoneticPr fontId="2" type="noConversion"/>
  </si>
  <si>
    <r>
      <t xml:space="preserve">○위  치 : </t>
    </r>
    <r>
      <rPr>
        <sz val="8"/>
        <color theme="1"/>
        <rFont val="굴림체"/>
        <family val="3"/>
      </rPr>
      <t>상당구 낭성면 이목,호정리</t>
    </r>
    <r>
      <rPr>
        <sz val="9"/>
        <color theme="1"/>
        <rFont val="굴림체"/>
        <family val="3"/>
        <charset val="129"/>
      </rPr>
      <t xml:space="preserve">
○사업량 : 하수처리장 90톤/일 
           하수관로 L=5.3km
○기  간 : 2013 ~ 2018</t>
    </r>
    <phoneticPr fontId="2" type="noConversion"/>
  </si>
  <si>
    <t>○총사업비:3,886,000천원
  -하수도특별회계:129,927천원
 (2013년설계비/(구)청원군)
  ※ 2014년 설계용역완료(이목)
   (총사업비에 포함,
    계속비조서 예산액에는
    회계상이로 미표시)
  -수특회계:3,756,073천원
  (설계비,공사비,감리비)
○2013.11. 설계완료(석판)
○2015.11. 설계착수(가마)
○2016. 7. 공사착공
○공정률 14%</t>
    <phoneticPr fontId="2" type="noConversion"/>
  </si>
  <si>
    <r>
      <t xml:space="preserve">○위  치 : </t>
    </r>
    <r>
      <rPr>
        <sz val="8"/>
        <color theme="1"/>
        <rFont val="굴림체"/>
        <family val="3"/>
      </rPr>
      <t>상당구 낭성면 이목,호정리</t>
    </r>
    <r>
      <rPr>
        <sz val="9"/>
        <color theme="1"/>
        <rFont val="굴림체"/>
        <family val="3"/>
        <charset val="129"/>
      </rPr>
      <t xml:space="preserve">
○사업량 : 하수처리장 90톤/일
           하수관로 매설 L=5.3km
○기  간 : 2013 ~ 2018</t>
    </r>
    <phoneticPr fontId="2" type="noConversion"/>
  </si>
  <si>
    <t>사이버 스마트 뮤지엄 구축사업
[문화유산관광자원화]</t>
    <phoneticPr fontId="2" type="noConversion"/>
  </si>
  <si>
    <r>
      <t xml:space="preserve">○위  치 : </t>
    </r>
    <r>
      <rPr>
        <sz val="8"/>
        <color theme="1"/>
        <rFont val="굴림체"/>
        <family val="3"/>
      </rPr>
      <t>청원구 오창읍 양청리 810-9</t>
    </r>
    <r>
      <rPr>
        <sz val="9"/>
        <color theme="1"/>
        <rFont val="굴림체"/>
        <family val="3"/>
        <charset val="129"/>
      </rPr>
      <t xml:space="preserve">
○사업량 : 연면적 8,600㎡
○기  간 : 2016 ~ 2018</t>
    </r>
    <phoneticPr fontId="2" type="noConversion"/>
  </si>
  <si>
    <t>청주산단 재생사업 시행계획 수립용역</t>
    <phoneticPr fontId="2" type="noConversion"/>
  </si>
  <si>
    <t>○위  치 : 흥덕구 청주산업단지 일원
○사업량 : 재생사업 시행계획 1식
○기  간 : 2017년~2018년</t>
    <phoneticPr fontId="2" type="noConversion"/>
  </si>
  <si>
    <t>오창제3산업단지폐수연계처리시설
[오창제3산업단지 폐수연계처리시설]</t>
    <phoneticPr fontId="2" type="noConversion"/>
  </si>
  <si>
    <t>○2016. 5. 착공
○공정률 60%</t>
    <phoneticPr fontId="2" type="noConversion"/>
  </si>
  <si>
    <t>문화·예술 특성화를 통한 중앙동 상권 활성화 사업</t>
    <phoneticPr fontId="2" type="noConversion"/>
  </si>
  <si>
    <t>○위  치 : 내덕동 옛)연초제조창 일원
○사업량 : 122,407㎡
○기  간 : 2014~2019</t>
    <phoneticPr fontId="2" type="noConversion"/>
  </si>
  <si>
    <t>○위  치 : 옥산 오산 160-5번지 일원
○사업량 : 도로개설 L=150m, B=8.0m
○기  간 : 2016 ~ 2018</t>
    <phoneticPr fontId="2" type="noConversion"/>
  </si>
  <si>
    <t>○위  치 : 청원구 북이면 석화리
○사업량 : L=36.0m, B=4.5m
○기  간 : 2016 ~ 2017</t>
    <phoneticPr fontId="2" type="noConversion"/>
  </si>
  <si>
    <t>○실시설계 용역 중</t>
    <phoneticPr fontId="2" type="noConversion"/>
  </si>
  <si>
    <t>○2016. 7. 기본 및 
  실시설계완료
○2016. 8. 시공사선정 중</t>
    <phoneticPr fontId="2" type="noConversion"/>
  </si>
  <si>
    <t>○공사착공
○공정율 10%</t>
  </si>
  <si>
    <t>○공사착공
○공정율 20%</t>
  </si>
  <si>
    <t>○기반시설 정비사업 추진
○공공시설사업 설계공모
  ('16.07.18)
○공정율 20%</t>
    <phoneticPr fontId="2" type="noConversion"/>
  </si>
  <si>
    <t>○기본 및 실시설계
  추진중(1차주민설명완료)
○공정율 5%</t>
    <phoneticPr fontId="2" type="noConversion"/>
  </si>
  <si>
    <t>○기본 및 실시설계 준공 및 
  사업발주
○공정율 20%</t>
  </si>
  <si>
    <t>○시민문화학교 상반기 운영
  완료
○공정율 97%</t>
    <phoneticPr fontId="2" type="noConversion"/>
  </si>
  <si>
    <t>○미보상 1필지에 대한 토지
  수용 재결 중
○구 청주역사 공사 계약 및
  선금 지급
○공정율 20%</t>
    <phoneticPr fontId="2" type="noConversion"/>
  </si>
  <si>
    <t>○위  치 : 상당구 분문로2가 일원
○사업량 : 청주역사 재현 A=4,249㎡
○기  간 : 2012~2016</t>
  </si>
  <si>
    <t>○공정율 95%</t>
    <phoneticPr fontId="2" type="noConversion"/>
  </si>
  <si>
    <t>○폐수처리기본계획 변경안
  작성중</t>
    <phoneticPr fontId="2" type="noConversion"/>
  </si>
  <si>
    <t>○배수관로(100%)
○가압장 및 배수지 설계중
 (상수도 시설과)</t>
    <phoneticPr fontId="13" type="noConversion"/>
  </si>
  <si>
    <t>○공정률 5%
○실시설계완료
○총사업비 협의중</t>
    <phoneticPr fontId="2" type="noConversion"/>
  </si>
  <si>
    <t>○공정률 10%</t>
    <phoneticPr fontId="13" type="noConversion"/>
  </si>
  <si>
    <t>○공정률 :30%</t>
    <phoneticPr fontId="2" type="noConversion"/>
  </si>
  <si>
    <t>○위  치 : 청원구 오창읍 성재리 일원
○사업량 : 관로 D=300mm, L=13.4km
           중계펌프 1식
○기  간 : 2015~2017</t>
    <phoneticPr fontId="2" type="noConversion"/>
  </si>
  <si>
    <t>○2016. 8. 착공
○공정률 5%</t>
    <phoneticPr fontId="13" type="noConversion"/>
  </si>
  <si>
    <t>○위  치 : 흥덕구 청주산업단지 일원
○사업량 : 재생사업 및 혁신사업 1식
○기  간 : 2015~2024</t>
    <phoneticPr fontId="2" type="noConversion"/>
  </si>
  <si>
    <t>○기본계획 용역중
○공정율 15%</t>
    <phoneticPr fontId="2" type="noConversion"/>
  </si>
  <si>
    <t>청주산업
단지
경쟁력
강화사업</t>
    <phoneticPr fontId="2" type="noConversion"/>
  </si>
  <si>
    <t>산업단지
재생</t>
    <phoneticPr fontId="2" type="noConversion"/>
  </si>
  <si>
    <t>신규에 따른 시장님 방침보고</t>
    <phoneticPr fontId="2" type="noConversion"/>
  </si>
  <si>
    <t>○공정율 100%</t>
    <phoneticPr fontId="2" type="noConversion"/>
  </si>
  <si>
    <t>○공정율 52%</t>
    <phoneticPr fontId="2" type="noConversion"/>
  </si>
  <si>
    <r>
      <t xml:space="preserve">○총사업비:1,146,000천원
</t>
    </r>
    <r>
      <rPr>
        <sz val="7"/>
        <color theme="1"/>
        <rFont val="굴림체"/>
        <family val="3"/>
        <charset val="129"/>
      </rPr>
      <t xml:space="preserve">  -하수도특별회계:37,000천원
    (2012년설계비/(구)청원군)</t>
    </r>
    <r>
      <rPr>
        <sz val="9"/>
        <color theme="1"/>
        <rFont val="굴림체"/>
        <family val="3"/>
        <charset val="129"/>
      </rPr>
      <t xml:space="preserve">
  ※ 2014년 설계용역완료
   (총사업비에 포함,
    계속비조서 예산액에는
    회계상이로 미표시)
  -수특회계:1,109,000천원
   (공사비,감리비)   
○2016. 3:공사준공
○공정률 100%</t>
    </r>
    <phoneticPr fontId="2" type="noConversion"/>
  </si>
  <si>
    <t>○기본및실시설계완료
○2014 . :공사착공
○2015.12:공사준공
○공정율 100%</t>
    <phoneticPr fontId="2" type="noConversion"/>
  </si>
  <si>
    <t>○위  치 : 서원구 남이면 석실리 일원
○사업량 : 하수관거 L=4.9km
○기  간 : 2012~2016</t>
    <phoneticPr fontId="2" type="noConversion"/>
  </si>
  <si>
    <r>
      <t xml:space="preserve">○총사업비:14,513,000천원
</t>
    </r>
    <r>
      <rPr>
        <sz val="7"/>
        <color theme="1"/>
        <rFont val="굴림체"/>
        <family val="3"/>
        <charset val="129"/>
      </rPr>
      <t xml:space="preserve">  -하수도특별회계:735,867천원
    (2012년설계비/(구)청원군)</t>
    </r>
    <r>
      <rPr>
        <sz val="9"/>
        <color theme="1"/>
        <rFont val="굴림체"/>
        <family val="3"/>
        <charset val="129"/>
      </rPr>
      <t xml:space="preserve">
  ※ 2013년 설계용역완료
   (총사업비에 포함,
    계속비조서 예산액에는
    회계상이로 미표시)
  -수특회계:13,777,133천원
   (공사비,감리비)   
○공정률 82%</t>
    </r>
    <phoneticPr fontId="2" type="noConversion"/>
  </si>
  <si>
    <r>
      <t xml:space="preserve">○총사업비:8,618,000천원
</t>
    </r>
    <r>
      <rPr>
        <sz val="7"/>
        <color theme="1"/>
        <rFont val="굴림체"/>
        <family val="3"/>
        <charset val="129"/>
      </rPr>
      <t xml:space="preserve">  -하수도특별회계:108,928천원
    (2012년설계비/(구)청원군)
  ※ 2013년 설계용역완료(석판)</t>
    </r>
    <r>
      <rPr>
        <sz val="9"/>
        <color theme="1"/>
        <rFont val="굴림체"/>
        <family val="3"/>
        <charset val="129"/>
      </rPr>
      <t xml:space="preserve">
   (총사업비에 포함,
    계속비조서 예산액에는
    회계상이로 미표시)
  -수특회계:8,509,072천원
  (설계비,공사비,감리비)  
○2013.11. 설계완료(석판)
○2015.11. 설계착수(가마)
○2016. 7. 공사착공
○공정률 2%</t>
    </r>
    <phoneticPr fontId="2" type="noConversion"/>
  </si>
  <si>
    <t>가마,석판 하수관거 
정비사업</t>
    <phoneticPr fontId="2" type="noConversion"/>
  </si>
  <si>
    <t>○2015. 3. 설계용역착수
○2016. 8. 설치인가 및
           재원협의</t>
    <phoneticPr fontId="2" type="noConversion"/>
  </si>
  <si>
    <r>
      <t>○총사업비:3,720,000천원
  -</t>
    </r>
    <r>
      <rPr>
        <sz val="7"/>
        <color theme="1"/>
        <rFont val="굴림체"/>
        <family val="3"/>
        <charset val="129"/>
      </rPr>
      <t>하수도특별회계:108,705천원
    (2012년설계비/(구)청원군)</t>
    </r>
    <r>
      <rPr>
        <sz val="9"/>
        <color theme="1"/>
        <rFont val="굴림체"/>
        <family val="3"/>
        <charset val="129"/>
      </rPr>
      <t xml:space="preserve">
  ※ 2013년 설계용역완료
   (총사업비에 포함,
    계속비조서 예산액에는
    회계상이로 미표시)
  -수특회계:3,611,295천원
  (공사비,감리비)  
○2013.11 : 설계완료
○2015. 4 : 공사착공
○공정률 74%</t>
    </r>
    <phoneticPr fontId="2" type="noConversion"/>
  </si>
  <si>
    <r>
      <t>○총사업비:2,264,000천원
  -</t>
    </r>
    <r>
      <rPr>
        <sz val="7"/>
        <color theme="1"/>
        <rFont val="굴림체"/>
        <family val="3"/>
        <charset val="129"/>
      </rPr>
      <t>하수도특별회계:74,593천원
    (2012년설계비/(구)청원군)</t>
    </r>
    <r>
      <rPr>
        <sz val="9"/>
        <color theme="1"/>
        <rFont val="굴림체"/>
        <family val="3"/>
        <charset val="129"/>
      </rPr>
      <t xml:space="preserve">
  ※ 2014년 설계용역완료
   (총사업비에 포함,
    계속비조서 예산액에는
    회계상이로 미표시)
  -수특회계:2,189,407천원
   (공사비,감리비)
○2014.7 : 공사착공
○2016.1 : 공사완료
○공정률 100%</t>
    </r>
    <phoneticPr fontId="2" type="noConversion"/>
  </si>
  <si>
    <r>
      <t>○총사업비:14,597,000천원
 -</t>
    </r>
    <r>
      <rPr>
        <sz val="7"/>
        <color theme="1"/>
        <rFont val="굴림체"/>
        <family val="3"/>
        <charset val="129"/>
      </rPr>
      <t>하수도특별회계:378,872천원</t>
    </r>
    <r>
      <rPr>
        <sz val="9"/>
        <color theme="1"/>
        <rFont val="굴림체"/>
        <family val="3"/>
        <charset val="129"/>
      </rPr>
      <t xml:space="preserve">
(2012년 설계비/(구)청원군)
 ※2013년 설계용역완료
  (총사업비에 포함,
   계속비조서 예산액에는
   회계상이로 미표시)
 -수특회계 :14,218,128천원
  (공사비, 감리비)
○실시설계용역완료
○2015.4:공사착공
○공정률 50%</t>
    </r>
    <phoneticPr fontId="2" type="noConversion"/>
  </si>
  <si>
    <t>남이
하수관거
정비사업</t>
    <phoneticPr fontId="2" type="noConversion"/>
  </si>
  <si>
    <r>
      <t>○총사업비:13,448,000천원
 -</t>
    </r>
    <r>
      <rPr>
        <sz val="7"/>
        <color theme="1"/>
        <rFont val="굴림체"/>
        <family val="3"/>
        <charset val="129"/>
      </rPr>
      <t>하수도특별회계:349,728천원</t>
    </r>
    <r>
      <rPr>
        <sz val="9"/>
        <color theme="1"/>
        <rFont val="굴림체"/>
        <family val="3"/>
        <charset val="129"/>
      </rPr>
      <t xml:space="preserve">
(2012년 설계비/(구)청원군)
 ※2013년 설계용역완료
  (총사업비에 포함,
   계속비조서 예산액에는
   회계상이로 미표시)
 -수특회계 :13,098,272천원
   (공사비, 감리비)   
○실시설계용역완료
○2015.6:공사착공
○공정률 45%</t>
    </r>
    <phoneticPr fontId="2" type="noConversion"/>
  </si>
  <si>
    <r>
      <t>○총사업비:20,450,000천원
  -</t>
    </r>
    <r>
      <rPr>
        <sz val="7"/>
        <color theme="1"/>
        <rFont val="굴림체"/>
        <family val="3"/>
        <charset val="129"/>
      </rPr>
      <t>하수도특별회계:442,000천원</t>
    </r>
    <r>
      <rPr>
        <sz val="9"/>
        <color theme="1"/>
        <rFont val="굴림체"/>
        <family val="3"/>
        <charset val="129"/>
      </rPr>
      <t xml:space="preserve">
(2012년설계비/(구)청원군)
  ※ 2013년 설계용역완료
   (총사업비에 포함,
    계속비조서 예산액에는
    회계상이로 미표시)
 -수특회계:20,008,000천원
  (공사비,감리비)   
○공정률 33%</t>
    </r>
    <phoneticPr fontId="2" type="noConversion"/>
  </si>
  <si>
    <r>
      <t>○총사업비:11,000,000천원
  -</t>
    </r>
    <r>
      <rPr>
        <sz val="7"/>
        <color theme="1"/>
        <rFont val="굴림체"/>
        <family val="3"/>
        <charset val="129"/>
      </rPr>
      <t>하수도특별회계:240,000천원</t>
    </r>
    <r>
      <rPr>
        <sz val="9"/>
        <color theme="1"/>
        <rFont val="굴림체"/>
        <family val="3"/>
        <charset val="129"/>
      </rPr>
      <t xml:space="preserve">
(2012년 설계비/(구)청원군)
  ※ 2013년 설계용역완료
   (총사업비에 포함,
    계속비조서 예산액에는
    회계상이로 미표시)
  -수특회계:10,760,000천원
   (공사비,감리비)   
○공정률 21%</t>
    </r>
    <phoneticPr fontId="2" type="noConversion"/>
  </si>
  <si>
    <t>○ 공정율 70%
○ 2016년도분 사업 추진중</t>
    <phoneticPr fontId="2" type="noConversion"/>
  </si>
  <si>
    <t>○공정율 100%               ○준공금 지출예정</t>
    <phoneticPr fontId="2" type="noConversion"/>
  </si>
  <si>
    <t>○2016. 6. 준공</t>
    <phoneticPr fontId="2" type="noConversion"/>
  </si>
  <si>
    <t>○공사추진
 (공정율 17%)</t>
    <phoneticPr fontId="2" type="noConversion"/>
  </si>
  <si>
    <t xml:space="preserve">○공사추진
 (공정율 43%)
</t>
    <phoneticPr fontId="2" type="noConversion"/>
  </si>
  <si>
    <t>○공사추진
 (공정율 52%)</t>
    <phoneticPr fontId="2" type="noConversion"/>
  </si>
  <si>
    <t>○실시설계중
 (공정율 70%)</t>
    <phoneticPr fontId="2" type="noConversion"/>
  </si>
  <si>
    <t>○위  치 : 상당구 미원면 구방리
○사업량 : 소하천정비 L=1.34km
○기  간 : 2016~2018</t>
    <phoneticPr fontId="2" type="noConversion"/>
  </si>
  <si>
    <t>○공사추진
(공정율 45%)</t>
    <phoneticPr fontId="2" type="noConversion"/>
  </si>
  <si>
    <t>○공사추진
 (공정율 100%)</t>
    <phoneticPr fontId="2" type="noConversion"/>
  </si>
  <si>
    <t>○공사추진
 (공정율 75%)</t>
    <phoneticPr fontId="2" type="noConversion"/>
  </si>
  <si>
    <t>○3차분 공사 추진
 (공정율 100%)</t>
    <phoneticPr fontId="2" type="noConversion"/>
  </si>
  <si>
    <t>○2016. 9. 실시설계용역발주</t>
    <phoneticPr fontId="2" type="noConversion"/>
  </si>
  <si>
    <t>시장님 결재본</t>
    <phoneticPr fontId="2" type="noConversion"/>
  </si>
  <si>
    <t>○신규
○실시설계완료
○분할측량 및 도로구역결정
  추진 중</t>
    <phoneticPr fontId="2" type="noConversion"/>
  </si>
  <si>
    <t>○위  치 : 서원구 남이면 석실,석판
○사업량 : L=1.2km,B=20m
○기  간 : 2015~2020</t>
    <phoneticPr fontId="2" type="noConversion"/>
  </si>
  <si>
    <t>○신규
○보상중</t>
    <phoneticPr fontId="2" type="noConversion"/>
  </si>
  <si>
    <t>석실~석판간도로개설</t>
    <phoneticPr fontId="2" type="noConversion"/>
  </si>
  <si>
    <t>도심내도로교통망구축</t>
    <phoneticPr fontId="2" type="noConversion"/>
  </si>
  <si>
    <t>투자심사 받은데로 총사업비 할것(161억)</t>
    <phoneticPr fontId="2" type="noConversion"/>
  </si>
  <si>
    <t>○신규
○1구간(L=0.33km)실시설계중</t>
    <phoneticPr fontId="2" type="noConversion"/>
  </si>
  <si>
    <t>대성로확포장공사</t>
    <phoneticPr fontId="2" type="noConversion"/>
  </si>
  <si>
    <t>○1차구간(0.85km)
  -1구간(L=0.25km)준공
  -2구간(L=0.60km)추진중
   (공정율 25%)
○기타구간(L=4.65km) 실시
  설계용역 완료</t>
    <phoneticPr fontId="2" type="noConversion"/>
  </si>
  <si>
    <t>도심내도로교통망구축</t>
  </si>
  <si>
    <t>○설계완료
 *민간사업(공동주택)추진
  으로 사업보류</t>
    <phoneticPr fontId="2" type="noConversion"/>
  </si>
  <si>
    <t>○위  치 : 지북동마을방죽일원
○사업량 : L=0.27㎞,B=15m
○기  간 : 2015~2017</t>
    <phoneticPr fontId="2" type="noConversion"/>
  </si>
  <si>
    <t>지북동
마을진입로
개설</t>
    <phoneticPr fontId="2" type="noConversion"/>
  </si>
  <si>
    <t>○실시설계완료
○보상 추진중(총60필지)</t>
    <phoneticPr fontId="2" type="noConversion"/>
  </si>
  <si>
    <t>○위  치 : 청주가스충전소~
           자동차매매상사 일원
○사업량 : L=0.66km,B=20m
○기  간 : 2015~2020</t>
    <phoneticPr fontId="2" type="noConversion"/>
  </si>
  <si>
    <t>미평동도시계획도로(남지로 주변)개설공사</t>
    <phoneticPr fontId="2" type="noConversion"/>
  </si>
  <si>
    <t>가장로
(아름다운
웨딩홀~
고은삼거리)
도로확장</t>
    <phoneticPr fontId="2" type="noConversion"/>
  </si>
  <si>
    <t>○1구간공사중(L=1.0km)</t>
    <phoneticPr fontId="2" type="noConversion"/>
  </si>
  <si>
    <t>탑연1리~
진흥아파트
우회도로
건설</t>
    <phoneticPr fontId="2" type="noConversion"/>
  </si>
  <si>
    <t>○공사 추진중(공정율 5%)
○보상 추진 83%
  (36필지 중 30필지 완료)</t>
    <phoneticPr fontId="2" type="noConversion"/>
  </si>
  <si>
    <t>사업기간 변경에 따른 시장님 방침서류</t>
    <phoneticPr fontId="2" type="noConversion"/>
  </si>
  <si>
    <t>○1구간(광역매립장입구~
  청주역교차로(본선,
  L=1.04km)공사중
  (공정율 76.5%)
○2구간(청주역교차로~옥산교
  (본선, L=1.06km)공사중
  (공정율 1%)
○3구간(신촌마을회관 일원
  연결도로, L=0.38km)
  실시설계용역 완료</t>
    <phoneticPr fontId="2" type="noConversion"/>
  </si>
  <si>
    <t>○위  치 : 청주역~옥산간
○사업량 : L=2.1km,B=8→25m
○기  간 : 2008~2018</t>
    <phoneticPr fontId="2" type="noConversion"/>
  </si>
  <si>
    <t>청주역~
옥산간
도로확장
공사</t>
    <phoneticPr fontId="2" type="noConversion"/>
  </si>
  <si>
    <t>월오~가덕간도로개설
공사</t>
    <phoneticPr fontId="2" type="noConversion"/>
  </si>
  <si>
    <t>○2016.04. 공사 준공</t>
    <phoneticPr fontId="2" type="noConversion"/>
  </si>
  <si>
    <t>○신규
○2016.03. 실시설계용역
           착수</t>
    <phoneticPr fontId="2" type="noConversion"/>
  </si>
  <si>
    <t>○2016.05. 보상협의통지
○2016.08. 공사착공</t>
    <phoneticPr fontId="2" type="noConversion"/>
  </si>
  <si>
    <t>○2016.3. 실시설계용역착수</t>
    <phoneticPr fontId="13" type="noConversion"/>
  </si>
  <si>
    <t>주간선 광역도로망 조기 구축</t>
  </si>
  <si>
    <t>○위  치 : 석곡사거리~척북삼거리
○사업량 : L=3.95km,B=30m
○기  간 : 2016~2022</t>
    <phoneticPr fontId="2" type="noConversion"/>
  </si>
  <si>
    <t>○2016.08. 타당성검토완료</t>
    <phoneticPr fontId="13" type="noConversion"/>
  </si>
  <si>
    <t>석곡사거리~척북삼거리 도로개설공사</t>
  </si>
  <si>
    <t>○2015.10. 타당성검토용역
           착수
○2015.12. 타당성검토용역
           완료
○2016.07. 도로연결허가신청</t>
    <phoneticPr fontId="13" type="noConversion"/>
  </si>
  <si>
    <t>○공정율 90%
* 공사, 보상병행 추진</t>
    <phoneticPr fontId="2" type="noConversion"/>
  </si>
  <si>
    <t>○공정율
 - 단기1공구 100%
 - 단기3공구
  (청남교~모충대교)
   협의보상 진행</t>
    <phoneticPr fontId="2" type="noConversion"/>
  </si>
  <si>
    <t>○위  치 : 송천교~장평교
○사업량 : L=8.9㎞,B=20~35m
○기  간 : 2008~2020</t>
    <phoneticPr fontId="2" type="noConversion"/>
  </si>
  <si>
    <t>○공정율 16%</t>
    <phoneticPr fontId="13" type="noConversion"/>
  </si>
  <si>
    <t>○2015.09. 용역착수
 (도 도로건설관리계획 용역
  중지에 따른 하위계획 용역
  중지)</t>
    <phoneticPr fontId="13" type="noConversion"/>
  </si>
  <si>
    <t>○공정률 99%</t>
    <phoneticPr fontId="2" type="noConversion"/>
  </si>
  <si>
    <t>○공정율 47%</t>
    <phoneticPr fontId="2" type="noConversion"/>
  </si>
  <si>
    <t>○공정율 70%</t>
    <phoneticPr fontId="2" type="noConversion"/>
  </si>
  <si>
    <t>○보상 협의 중
○공사 발주</t>
    <phoneticPr fontId="2" type="noConversion"/>
  </si>
  <si>
    <t>○공정율 55%</t>
    <phoneticPr fontId="2" type="noConversion"/>
  </si>
  <si>
    <t>○공사 완료
○미보상 필지 협의 중</t>
    <phoneticPr fontId="2" type="noConversion"/>
  </si>
  <si>
    <t>○공정율 17%</t>
    <phoneticPr fontId="2" type="noConversion"/>
  </si>
  <si>
    <t>○공정율 26%</t>
    <phoneticPr fontId="2" type="noConversion"/>
  </si>
  <si>
    <t>○위  치 : 흥덕구 오송읍 오송리 일원
○사업량 : L=0.2km,B=6.5m
○기  간 : 2016~2018</t>
    <phoneticPr fontId="13" type="noConversion"/>
  </si>
  <si>
    <t>증액에 따른 시장님 방침서류, 투자심사는 받으셨죠~~??</t>
    <phoneticPr fontId="2" type="noConversion"/>
  </si>
  <si>
    <t>○부지매입비 추가 반영 
○유기농산업복합서비스
  지원단지조성 기본설계
  (2016. 8. 완료)
○유리온실 9월 착공예정</t>
    <phoneticPr fontId="2" type="noConversion"/>
  </si>
  <si>
    <t>시장님 방침서류</t>
    <phoneticPr fontId="2" type="noConversion"/>
  </si>
  <si>
    <t>○신규
○2016. 7. 실시설계완료
○2016. 8. 감정평가완료
○2016. 8. 실시계획인가 
            신청</t>
    <phoneticPr fontId="2" type="noConversion"/>
  </si>
  <si>
    <t>○공정율 90%</t>
    <phoneticPr fontId="2" type="noConversion"/>
  </si>
  <si>
    <t>○2016. 5. 착수
○공정율 1%</t>
    <phoneticPr fontId="2" type="noConversion"/>
  </si>
  <si>
    <t>○2015.12. 토목공사완료
○2016. 3. 건축공사착공
○2016. 8. 기계,통신,전기
           공사 완료</t>
    <phoneticPr fontId="2" type="noConversion"/>
  </si>
  <si>
    <t>○위  치 : 강내면 태성리 산 8번지
○사업량 : 1개소(시설면적 800㎡)
○기  간 : 2013~2016</t>
    <phoneticPr fontId="2" type="noConversion"/>
  </si>
  <si>
    <t>○사업단 운영 및
  R&amp;D사업추진
○공정율 10%</t>
    <phoneticPr fontId="2" type="noConversion"/>
  </si>
  <si>
    <t xml:space="preserve">○인력육성개발,사업단운영
○'16년 세부사업계획승인
○haccp시설 계약 완료
○도시게획심의 완료
○건축인허가완료 
○일상감사,계약심사 중
</t>
    <phoneticPr fontId="2" type="noConversion"/>
  </si>
  <si>
    <t>○위  치 : 흥덕구 지동동 산30-2외7
○사업량 : 브랜드개발, R&amp;D지원,
           가공식품센터건립
○기  간 : 2014~2018</t>
    <phoneticPr fontId="2" type="noConversion"/>
  </si>
  <si>
    <t>○공정률 100%</t>
    <phoneticPr fontId="2" type="noConversion"/>
  </si>
  <si>
    <t>○위  치 : 서원구 충렬로 18번길50
○사업량 : 부지9,134㎡,건물4,546㎡
           (지하1층,지상4층)
○기  간 : 2012~2016</t>
    <phoneticPr fontId="2" type="noConversion"/>
  </si>
  <si>
    <t>지출금액수정함 /3회추경시 검토(16억증액 등)</t>
    <phoneticPr fontId="2" type="noConversion"/>
  </si>
  <si>
    <t>청주체육관 개선사업
(노후)</t>
    <phoneticPr fontId="2" type="noConversion"/>
  </si>
  <si>
    <t>지출금액수정함</t>
    <phoneticPr fontId="2" type="noConversion"/>
  </si>
  <si>
    <t>3추때 기간변경, 금액수정함</t>
    <phoneticPr fontId="2" type="noConversion"/>
  </si>
  <si>
    <t>○2차분 준공
○잔여분 착공
○공정률 94%</t>
    <phoneticPr fontId="2" type="noConversion"/>
  </si>
  <si>
    <t>○공정율 5%</t>
    <phoneticPr fontId="2" type="noConversion"/>
  </si>
  <si>
    <t>○위  치 : 상당구 월오동 179-3 일원
○사업량 : 부지9,254㎡,연면적1,999㎡
○기  간 : 2016~2017</t>
    <phoneticPr fontId="2" type="noConversion"/>
  </si>
  <si>
    <t>○2016. 06. 부지매매계약
○2016. 08. 설계공모</t>
    <phoneticPr fontId="2" type="noConversion"/>
  </si>
  <si>
    <r>
      <t xml:space="preserve">○위  치 : 청원구 사천동 91-12 일원
○사업량 : </t>
    </r>
    <r>
      <rPr>
        <sz val="8"/>
        <color theme="1"/>
        <rFont val="굴림체"/>
        <family val="3"/>
        <charset val="129"/>
      </rPr>
      <t>부지17,271㎡,연면적4,000㎡</t>
    </r>
    <r>
      <rPr>
        <sz val="9"/>
        <color theme="1"/>
        <rFont val="굴림체"/>
        <family val="3"/>
        <charset val="129"/>
      </rPr>
      <t xml:space="preserve">
○기  간 : 2015~2017</t>
    </r>
    <phoneticPr fontId="2" type="noConversion"/>
  </si>
  <si>
    <t>○도시계획시설 결정 완료
○2015.05. 보상추진
○2016.05. 지장물 철거중</t>
    <phoneticPr fontId="13" type="noConversion"/>
  </si>
  <si>
    <t>1추때 준공보고</t>
    <phoneticPr fontId="2" type="noConversion"/>
  </si>
  <si>
    <r>
      <t xml:space="preserve">○위  치 : 상당구 사천동 산59-4번지
○사업량 : </t>
    </r>
    <r>
      <rPr>
        <sz val="8"/>
        <color theme="1"/>
        <rFont val="굴림체"/>
        <family val="3"/>
        <charset val="129"/>
      </rPr>
      <t>부지20,000㎡,연면적1,000㎡</t>
    </r>
    <r>
      <rPr>
        <sz val="9"/>
        <color theme="1"/>
        <rFont val="굴림체"/>
        <family val="3"/>
        <charset val="129"/>
      </rPr>
      <t xml:space="preserve">
○기  간 : 2011~2016</t>
    </r>
    <phoneticPr fontId="2" type="noConversion"/>
  </si>
  <si>
    <t>○위  치 : 상당구 월오동 179-3 일원
○사업량 : 부지9,254㎡,연면적1,999㎡
○기  간 : 2013~2017</t>
    <phoneticPr fontId="2" type="noConversion"/>
  </si>
  <si>
    <r>
      <t xml:space="preserve">○위  치 : 상당구 사천동 산59-4 일원
○사업량 : </t>
    </r>
    <r>
      <rPr>
        <sz val="8"/>
        <color theme="1"/>
        <rFont val="굴림체"/>
        <family val="3"/>
        <charset val="129"/>
      </rPr>
      <t>부지20,000㎡,연면적4,500㎡</t>
    </r>
    <r>
      <rPr>
        <sz val="9"/>
        <color theme="1"/>
        <rFont val="굴림체"/>
        <family val="3"/>
        <charset val="129"/>
      </rPr>
      <t xml:space="preserve">
○기  간 : 2011~2016</t>
    </r>
    <phoneticPr fontId="13" type="noConversion"/>
  </si>
  <si>
    <t xml:space="preserve">○2016.4. 기본설계용역 중
  (하천지구 변경 심의
   일정에 따른 용역 중지)
</t>
    <phoneticPr fontId="2" type="noConversion"/>
  </si>
  <si>
    <t xml:space="preserve">○기본 및 실시설계용역
  추진중(2016.5~2017.3.)
</t>
    <phoneticPr fontId="2" type="noConversion"/>
  </si>
  <si>
    <t>○위  치 :상당구 수동 159-10 일원
○사업량 :드라마거리 및
          드라마 아트홀 건립
○기  간 :2016 ∼ 2018(3년)</t>
    <phoneticPr fontId="2" type="noConversion"/>
  </si>
  <si>
    <t>○공정율
 -발굴 등 완료
 -토성 주변정비사업 10%</t>
    <phoneticPr fontId="2" type="noConversion"/>
  </si>
  <si>
    <t>3추때 기간변경</t>
    <phoneticPr fontId="2" type="noConversion"/>
  </si>
  <si>
    <t>○공정율
 -동문해체보수 90%
 -편의시설 1동 60%
 -편의시설 2동 미발주</t>
    <phoneticPr fontId="2" type="noConversion"/>
  </si>
  <si>
    <t>○위  치 : 상당구 산성동 산28-2 일원
○사업량 : 765,748㎡
○기  간 : 2007~2016</t>
  </si>
  <si>
    <t>○위  치 : 상당구 명암동 우암어린이
           회관 제2전시관
○사업량 : 기획전시 및 놀이터
           예술 및 문화 체험장
           자연 및 신체 체험장
○기  간 : 2016~2017</t>
    <phoneticPr fontId="2" type="noConversion"/>
  </si>
  <si>
    <t>○2016.3. 준공</t>
    <phoneticPr fontId="2" type="noConversion"/>
  </si>
  <si>
    <t>124건</t>
    <phoneticPr fontId="2" type="noConversion"/>
  </si>
  <si>
    <t xml:space="preserve">○기본설계 완료
○유리온실 실시설계
</t>
    <phoneticPr fontId="2" type="noConversion"/>
  </si>
  <si>
    <t>○공사추진
 (공정율 56%)</t>
    <phoneticPr fontId="2" type="noConversion"/>
  </si>
  <si>
    <t>○공정률 5%
○실시설계완료</t>
    <phoneticPr fontId="2" type="noConversion"/>
  </si>
  <si>
    <t>○위  치 : 청원구 정북동 일원
○사업량 : 146,487㎡
○기  간 : 1999~2017</t>
    <phoneticPr fontId="2" type="noConversion"/>
  </si>
  <si>
    <t>○위  치 :내수읍 도원리 1번지 일원
○사업량 :L=1.63km, B=12m
○기  간 :2015~2021</t>
    <phoneticPr fontId="2" type="noConversion"/>
  </si>
  <si>
    <t>청주테크노폴리스 폐수처리장 설치사업</t>
    <phoneticPr fontId="2" type="noConversion"/>
  </si>
  <si>
    <t>청주테크노폴리스
폐수연계
처리시설
설치사업
(청주테크노폴리스 폐수처리장 설치사업)</t>
    <phoneticPr fontId="2" type="noConversion"/>
  </si>
  <si>
    <t>○신규
※ 2016년도 제2차 정례회
   제4차 본회의 의결에
   따라 16년도 예산 전감</t>
    <phoneticPr fontId="2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</si>
</sst>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#,##0_ "/>
    <numFmt numFmtId="177" formatCode="#,##0_ ;[Red]\-#,##0\ "/>
  </numFmts>
  <fonts count="29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10"/>
      <color indexed="8"/>
      <name val="굴림"/>
      <family val="3"/>
      <charset val="129"/>
    </font>
    <font>
      <sz val="10"/>
      <color indexed="8"/>
      <name val="굴림"/>
      <family val="3"/>
    </font>
    <font>
      <b/>
      <sz val="9"/>
      <color indexed="81"/>
      <name val="돋움"/>
      <family val="3"/>
      <charset val="129"/>
    </font>
    <font>
      <sz val="10"/>
      <name val="굴림"/>
      <family val="3"/>
      <charset val="129"/>
    </font>
    <font>
      <sz val="24"/>
      <color indexed="8"/>
      <name val="HY울릉도M"/>
      <family val="1"/>
      <charset val="129"/>
    </font>
    <font>
      <b/>
      <sz val="10"/>
      <color theme="1"/>
      <name val="굴림체"/>
      <family val="3"/>
    </font>
    <font>
      <sz val="9"/>
      <color theme="1"/>
      <name val="굴림체"/>
      <family val="3"/>
      <charset val="129"/>
    </font>
    <font>
      <sz val="8"/>
      <name val="맑은 고딕"/>
      <family val="2"/>
      <charset val="129"/>
      <scheme val="minor"/>
    </font>
    <font>
      <sz val="9"/>
      <color theme="1"/>
      <name val="굴림체"/>
      <family val="3"/>
    </font>
    <font>
      <sz val="8"/>
      <color theme="1"/>
      <name val="굴림체"/>
      <family val="3"/>
      <charset val="129"/>
    </font>
    <font>
      <b/>
      <sz val="10"/>
      <color indexed="8"/>
      <name val="굴림체"/>
      <family val="3"/>
      <charset val="129"/>
    </font>
    <font>
      <sz val="9"/>
      <color theme="1"/>
      <name val="Arial Narrow"/>
      <family val="2"/>
    </font>
    <font>
      <b/>
      <sz val="11"/>
      <color indexed="10"/>
      <name val="맑은 고딕"/>
      <family val="3"/>
      <charset val="129"/>
    </font>
    <font>
      <sz val="10"/>
      <color theme="1"/>
      <name val="굴림"/>
      <family val="3"/>
    </font>
    <font>
      <sz val="7"/>
      <color theme="1"/>
      <name val="굴림체"/>
      <family val="3"/>
      <charset val="129"/>
    </font>
    <font>
      <sz val="8"/>
      <name val="맑은 고딕"/>
      <family val="3"/>
      <charset val="129"/>
    </font>
    <font>
      <b/>
      <sz val="9"/>
      <color theme="1"/>
      <name val="굴림체"/>
      <family val="3"/>
      <charset val="129"/>
    </font>
    <font>
      <b/>
      <sz val="10"/>
      <color theme="1"/>
      <name val="굴림체"/>
      <family val="3"/>
      <charset val="129"/>
    </font>
    <font>
      <b/>
      <sz val="9"/>
      <color theme="1"/>
      <name val="굴림체"/>
      <family val="3"/>
    </font>
    <font>
      <sz val="11"/>
      <color theme="1"/>
      <name val="돋움"/>
      <family val="3"/>
      <charset val="129"/>
    </font>
    <font>
      <b/>
      <sz val="9"/>
      <color indexed="10"/>
      <name val="맑은 고딕"/>
      <family val="3"/>
      <charset val="129"/>
    </font>
    <font>
      <sz val="8"/>
      <color theme="1"/>
      <name val="굴림체"/>
      <family val="3"/>
    </font>
    <font>
      <sz val="7"/>
      <color theme="1"/>
      <name val="굴림체"/>
      <family val="3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5">
    <xf numFmtId="0" fontId="0" fillId="0" borderId="0"/>
    <xf numFmtId="41" fontId="1" fillId="0" borderId="0" applyFont="0" applyFill="0" applyBorder="0" applyAlignment="0" applyProtection="0"/>
    <xf numFmtId="0" fontId="6" fillId="0" borderId="0"/>
    <xf numFmtId="0" fontId="7" fillId="0" borderId="0"/>
    <xf numFmtId="41" fontId="1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329">
    <xf numFmtId="0" fontId="0" fillId="0" borderId="0" xfId="0"/>
    <xf numFmtId="0" fontId="9" fillId="0" borderId="0" xfId="3" applyFont="1" applyFill="1"/>
    <xf numFmtId="0" fontId="9" fillId="0" borderId="0" xfId="3" applyFont="1"/>
    <xf numFmtId="0" fontId="7" fillId="0" borderId="0" xfId="3"/>
    <xf numFmtId="0" fontId="7" fillId="0" borderId="0" xfId="3" applyFill="1"/>
    <xf numFmtId="0" fontId="7" fillId="0" borderId="0" xfId="3" applyFill="1" applyAlignment="1">
      <alignment vertical="center"/>
    </xf>
    <xf numFmtId="177" fontId="17" fillId="0" borderId="1" xfId="0" applyNumberFormat="1" applyFont="1" applyFill="1" applyBorder="1" applyAlignment="1">
      <alignment horizontal="right" vertical="center" shrinkToFit="1"/>
    </xf>
    <xf numFmtId="177" fontId="17" fillId="0" borderId="1" xfId="0" applyNumberFormat="1" applyFont="1" applyFill="1" applyBorder="1" applyAlignment="1">
      <alignment vertical="center" shrinkToFit="1"/>
    </xf>
    <xf numFmtId="0" fontId="19" fillId="0" borderId="0" xfId="3" applyFont="1" applyFill="1"/>
    <xf numFmtId="0" fontId="12" fillId="0" borderId="0" xfId="3" applyFont="1" applyFill="1"/>
    <xf numFmtId="49" fontId="12" fillId="0" borderId="1" xfId="5" applyNumberFormat="1" applyFont="1" applyFill="1" applyBorder="1" applyAlignment="1">
      <alignment horizontal="center" vertical="center" wrapText="1"/>
    </xf>
    <xf numFmtId="0" fontId="12" fillId="0" borderId="1" xfId="5" applyFont="1" applyFill="1" applyBorder="1" applyAlignment="1">
      <alignment vertical="center"/>
    </xf>
    <xf numFmtId="0" fontId="7" fillId="0" borderId="0" xfId="3" applyAlignment="1">
      <alignment horizontal="left" wrapText="1"/>
    </xf>
    <xf numFmtId="0" fontId="7" fillId="3" borderId="0" xfId="3" applyFill="1"/>
    <xf numFmtId="0" fontId="7" fillId="4" borderId="0" xfId="3" applyFill="1"/>
    <xf numFmtId="0" fontId="7" fillId="0" borderId="0" xfId="3" applyAlignment="1">
      <alignment vertical="center" wrapText="1"/>
    </xf>
    <xf numFmtId="176" fontId="12" fillId="0" borderId="1" xfId="5" applyNumberFormat="1" applyFont="1" applyFill="1" applyBorder="1" applyAlignment="1">
      <alignment horizontal="right" vertical="center" shrinkToFit="1"/>
    </xf>
    <xf numFmtId="41" fontId="7" fillId="0" borderId="0" xfId="4" applyFont="1" applyFill="1" applyAlignment="1">
      <alignment vertical="center" wrapText="1"/>
    </xf>
    <xf numFmtId="41" fontId="7" fillId="0" borderId="0" xfId="3" applyNumberFormat="1" applyFill="1" applyAlignment="1">
      <alignment vertical="center" wrapText="1"/>
    </xf>
    <xf numFmtId="176" fontId="12" fillId="0" borderId="1" xfId="0" applyNumberFormat="1" applyFont="1" applyFill="1" applyBorder="1" applyAlignment="1">
      <alignment horizontal="center"/>
    </xf>
    <xf numFmtId="0" fontId="19" fillId="0" borderId="0" xfId="3" applyFont="1" applyFill="1" applyAlignment="1">
      <alignment vertical="center" wrapText="1"/>
    </xf>
    <xf numFmtId="176" fontId="12" fillId="0" borderId="1" xfId="5" applyNumberFormat="1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/>
    </xf>
    <xf numFmtId="0" fontId="12" fillId="0" borderId="0" xfId="3" applyFont="1" applyFill="1" applyAlignment="1">
      <alignment vertical="center" wrapText="1"/>
    </xf>
    <xf numFmtId="0" fontId="9" fillId="0" borderId="0" xfId="3" applyFont="1" applyFill="1" applyAlignment="1">
      <alignment vertical="center" wrapText="1"/>
    </xf>
    <xf numFmtId="176" fontId="12" fillId="0" borderId="1" xfId="5" applyNumberFormat="1" applyFont="1" applyFill="1" applyBorder="1" applyAlignment="1">
      <alignment vertical="center"/>
    </xf>
    <xf numFmtId="176" fontId="12" fillId="0" borderId="1" xfId="11" applyNumberFormat="1" applyFont="1" applyFill="1" applyBorder="1" applyAlignment="1">
      <alignment horizontal="right" vertical="center" shrinkToFit="1"/>
    </xf>
    <xf numFmtId="176" fontId="12" fillId="0" borderId="1" xfId="3" applyNumberFormat="1" applyFont="1" applyFill="1" applyBorder="1" applyAlignment="1">
      <alignment vertical="center" wrapText="1"/>
    </xf>
    <xf numFmtId="0" fontId="7" fillId="0" borderId="3" xfId="3" applyFill="1" applyBorder="1" applyAlignment="1">
      <alignment horizontal="left" vertical="center" wrapText="1"/>
    </xf>
    <xf numFmtId="0" fontId="7" fillId="0" borderId="4" xfId="3" applyFill="1" applyBorder="1" applyAlignment="1">
      <alignment horizontal="left" vertical="center" wrapText="1"/>
    </xf>
    <xf numFmtId="176" fontId="12" fillId="0" borderId="1" xfId="5" applyNumberFormat="1" applyFont="1" applyFill="1" applyBorder="1" applyAlignment="1">
      <alignment horizontal="left" vertical="center" wrapText="1"/>
    </xf>
    <xf numFmtId="41" fontId="7" fillId="0" borderId="4" xfId="4" applyFont="1" applyFill="1" applyBorder="1" applyAlignment="1">
      <alignment horizontal="left" vertical="center" wrapText="1"/>
    </xf>
    <xf numFmtId="0" fontId="7" fillId="5" borderId="0" xfId="3" applyFill="1" applyAlignment="1">
      <alignment vertical="center"/>
    </xf>
    <xf numFmtId="0" fontId="7" fillId="5" borderId="0" xfId="3" applyFill="1"/>
    <xf numFmtId="0" fontId="7" fillId="5" borderId="0" xfId="3" applyFill="1"/>
    <xf numFmtId="0" fontId="7" fillId="5" borderId="0" xfId="3" applyFill="1" applyAlignment="1">
      <alignment vertical="center" wrapText="1"/>
    </xf>
    <xf numFmtId="0" fontId="7" fillId="5" borderId="0" xfId="3" applyFill="1"/>
    <xf numFmtId="0" fontId="7" fillId="0" borderId="0" xfId="3" applyFill="1"/>
    <xf numFmtId="0" fontId="7" fillId="0" borderId="0" xfId="3" applyFill="1"/>
    <xf numFmtId="0" fontId="7" fillId="0" borderId="0" xfId="3" applyFill="1"/>
    <xf numFmtId="0" fontId="7" fillId="5" borderId="0" xfId="3" applyFill="1"/>
    <xf numFmtId="0" fontId="7" fillId="5" borderId="0" xfId="3" applyFill="1"/>
    <xf numFmtId="176" fontId="12" fillId="0" borderId="1" xfId="3" applyNumberFormat="1" applyFont="1" applyFill="1" applyBorder="1" applyAlignment="1">
      <alignment vertical="center"/>
    </xf>
    <xf numFmtId="0" fontId="7" fillId="5" borderId="0" xfId="3" applyFill="1"/>
    <xf numFmtId="0" fontId="7" fillId="5" borderId="0" xfId="3" applyFill="1"/>
    <xf numFmtId="0" fontId="7" fillId="0" borderId="0" xfId="3" applyFill="1"/>
    <xf numFmtId="0" fontId="7" fillId="0" borderId="0" xfId="3" applyFill="1"/>
    <xf numFmtId="0" fontId="7" fillId="0" borderId="0" xfId="3" applyFill="1"/>
    <xf numFmtId="0" fontId="12" fillId="0" borderId="0" xfId="3" applyFont="1" applyFill="1"/>
    <xf numFmtId="0" fontId="12" fillId="0" borderId="0" xfId="3" applyFont="1" applyFill="1"/>
    <xf numFmtId="0" fontId="7" fillId="0" borderId="0" xfId="3" applyFill="1"/>
    <xf numFmtId="0" fontId="7" fillId="0" borderId="0" xfId="3" applyFill="1"/>
    <xf numFmtId="0" fontId="7" fillId="0" borderId="0" xfId="3" applyFill="1"/>
    <xf numFmtId="0" fontId="7" fillId="4" borderId="0" xfId="3" applyFill="1"/>
    <xf numFmtId="0" fontId="7" fillId="0" borderId="0" xfId="3" applyFill="1"/>
    <xf numFmtId="0" fontId="7" fillId="4" borderId="0" xfId="3" applyFill="1"/>
    <xf numFmtId="176" fontId="12" fillId="0" borderId="1" xfId="0" applyNumberFormat="1" applyFont="1" applyFill="1" applyBorder="1" applyAlignment="1">
      <alignment horizontal="right" vertical="center" wrapText="1"/>
    </xf>
    <xf numFmtId="0" fontId="7" fillId="0" borderId="0" xfId="3" applyFill="1"/>
    <xf numFmtId="0" fontId="7" fillId="4" borderId="0" xfId="3" applyFill="1" applyAlignment="1">
      <alignment vertical="center" wrapText="1"/>
    </xf>
    <xf numFmtId="0" fontId="7" fillId="4" borderId="0" xfId="3" applyFill="1"/>
    <xf numFmtId="0" fontId="7" fillId="0" borderId="0" xfId="3" applyFill="1"/>
    <xf numFmtId="0" fontId="7" fillId="0" borderId="0" xfId="3" applyFill="1"/>
    <xf numFmtId="176" fontId="12" fillId="0" borderId="1" xfId="0" applyNumberFormat="1" applyFont="1" applyFill="1" applyBorder="1" applyAlignment="1">
      <alignment vertical="center" shrinkToFit="1"/>
    </xf>
    <xf numFmtId="0" fontId="7" fillId="0" borderId="0" xfId="3" applyFill="1"/>
    <xf numFmtId="176" fontId="12" fillId="0" borderId="1" xfId="0" applyNumberFormat="1" applyFont="1" applyFill="1" applyBorder="1" applyAlignment="1">
      <alignment horizontal="left" vertical="center" wrapText="1"/>
    </xf>
    <xf numFmtId="0" fontId="7" fillId="3" borderId="0" xfId="3" applyFill="1" applyAlignment="1">
      <alignment vertical="center" wrapText="1"/>
    </xf>
    <xf numFmtId="0" fontId="7" fillId="0" borderId="0" xfId="3" applyFill="1"/>
    <xf numFmtId="0" fontId="7" fillId="3" borderId="0" xfId="3" applyFill="1"/>
    <xf numFmtId="0" fontId="7" fillId="0" borderId="0" xfId="3" applyFill="1"/>
    <xf numFmtId="0" fontId="7" fillId="3" borderId="0" xfId="3" applyFill="1"/>
    <xf numFmtId="0" fontId="7" fillId="0" borderId="0" xfId="3" applyFill="1"/>
    <xf numFmtId="0" fontId="7" fillId="3" borderId="0" xfId="3" applyFill="1"/>
    <xf numFmtId="176" fontId="12" fillId="0" borderId="1" xfId="0" applyNumberFormat="1" applyFont="1" applyFill="1" applyBorder="1" applyAlignment="1">
      <alignment horizontal="right" vertical="center" shrinkToFit="1"/>
    </xf>
    <xf numFmtId="176" fontId="12" fillId="0" borderId="1" xfId="3" applyNumberFormat="1" applyFont="1" applyFill="1" applyBorder="1" applyAlignment="1">
      <alignment horizontal="right" vertical="center" shrinkToFit="1"/>
    </xf>
    <xf numFmtId="0" fontId="7" fillId="0" borderId="0" xfId="3" applyFill="1"/>
    <xf numFmtId="0" fontId="7" fillId="3" borderId="0" xfId="3" applyFill="1"/>
    <xf numFmtId="0" fontId="7" fillId="0" borderId="0" xfId="3" applyFill="1"/>
    <xf numFmtId="0" fontId="7" fillId="3" borderId="0" xfId="3" applyFill="1"/>
    <xf numFmtId="0" fontId="7" fillId="0" borderId="0" xfId="3" applyFill="1"/>
    <xf numFmtId="0" fontId="7" fillId="3" borderId="0" xfId="3" applyFill="1"/>
    <xf numFmtId="0" fontId="7" fillId="0" borderId="0" xfId="3" applyFill="1"/>
    <xf numFmtId="0" fontId="7" fillId="3" borderId="0" xfId="3" applyFill="1"/>
    <xf numFmtId="0" fontId="7" fillId="0" borderId="0" xfId="3" applyFill="1"/>
    <xf numFmtId="0" fontId="7" fillId="0" borderId="0" xfId="3" applyFill="1" applyAlignment="1">
      <alignment vertical="center" wrapText="1"/>
    </xf>
    <xf numFmtId="0" fontId="7" fillId="3" borderId="0" xfId="3" applyFill="1"/>
    <xf numFmtId="0" fontId="7" fillId="0" borderId="0" xfId="3"/>
    <xf numFmtId="0" fontId="7" fillId="0" borderId="0" xfId="3" applyAlignment="1">
      <alignment horizontal="left" wrapText="1"/>
    </xf>
    <xf numFmtId="0" fontId="7" fillId="0" borderId="0" xfId="3" applyAlignment="1">
      <alignment vertical="center" wrapText="1"/>
    </xf>
    <xf numFmtId="0" fontId="9" fillId="0" borderId="0" xfId="3" applyFont="1" applyFill="1" applyAlignment="1"/>
    <xf numFmtId="0" fontId="9" fillId="0" borderId="0" xfId="3" applyFont="1" applyFill="1"/>
    <xf numFmtId="177" fontId="9" fillId="0" borderId="0" xfId="3" applyNumberFormat="1" applyFont="1" applyFill="1" applyAlignment="1"/>
    <xf numFmtId="0" fontId="9" fillId="0" borderId="0" xfId="3" applyFont="1" applyFill="1" applyAlignment="1">
      <alignment horizontal="left"/>
    </xf>
    <xf numFmtId="0" fontId="9" fillId="0" borderId="0" xfId="3" applyFont="1" applyFill="1" applyAlignment="1">
      <alignment horizontal="right"/>
    </xf>
    <xf numFmtId="176" fontId="22" fillId="0" borderId="1" xfId="3" applyNumberFormat="1" applyFont="1" applyFill="1" applyBorder="1" applyAlignment="1">
      <alignment vertical="center" shrinkToFit="1"/>
    </xf>
    <xf numFmtId="176" fontId="22" fillId="0" borderId="1" xfId="3" applyNumberFormat="1" applyFont="1" applyFill="1" applyBorder="1" applyAlignment="1">
      <alignment horizontal="left" vertical="center" wrapText="1"/>
    </xf>
    <xf numFmtId="49" fontId="11" fillId="0" borderId="1" xfId="3" applyNumberFormat="1" applyFont="1" applyFill="1" applyBorder="1" applyAlignment="1">
      <alignment horizontal="center" vertical="center" wrapText="1"/>
    </xf>
    <xf numFmtId="177" fontId="11" fillId="0" borderId="1" xfId="3" applyNumberFormat="1" applyFont="1" applyFill="1" applyBorder="1" applyAlignment="1">
      <alignment horizontal="center" vertical="center" wrapText="1"/>
    </xf>
    <xf numFmtId="176" fontId="22" fillId="0" borderId="1" xfId="3" applyNumberFormat="1" applyFont="1" applyFill="1" applyBorder="1" applyAlignment="1">
      <alignment horizontal="center" vertical="center" wrapText="1"/>
    </xf>
    <xf numFmtId="176" fontId="12" fillId="0" borderId="1" xfId="3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vertical="center" wrapText="1" shrinkToFit="1"/>
    </xf>
    <xf numFmtId="177" fontId="12" fillId="0" borderId="1" xfId="0" applyNumberFormat="1" applyFont="1" applyFill="1" applyBorder="1" applyAlignment="1">
      <alignment horizontal="right" vertical="center" shrinkToFit="1"/>
    </xf>
    <xf numFmtId="177" fontId="12" fillId="0" borderId="1" xfId="0" applyNumberFormat="1" applyFont="1" applyFill="1" applyBorder="1" applyAlignment="1">
      <alignment vertical="center" shrinkToFit="1"/>
    </xf>
    <xf numFmtId="0" fontId="12" fillId="0" borderId="1" xfId="3" applyFont="1" applyFill="1" applyBorder="1" applyAlignment="1">
      <alignment vertical="center"/>
    </xf>
    <xf numFmtId="176" fontId="12" fillId="0" borderId="1" xfId="0" applyNumberFormat="1" applyFont="1" applyFill="1" applyBorder="1" applyAlignment="1">
      <alignment vertical="center" wrapText="1" shrinkToFit="1"/>
    </xf>
    <xf numFmtId="0" fontId="12" fillId="0" borderId="1" xfId="0" applyFont="1" applyFill="1" applyBorder="1" applyAlignment="1">
      <alignment horizontal="center" vertical="center"/>
    </xf>
    <xf numFmtId="49" fontId="12" fillId="0" borderId="1" xfId="3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vertical="center" shrinkToFit="1"/>
    </xf>
    <xf numFmtId="176" fontId="12" fillId="0" borderId="1" xfId="3" applyNumberFormat="1" applyFont="1" applyFill="1" applyBorder="1" applyAlignment="1">
      <alignment horizontal="left" vertical="center" wrapText="1"/>
    </xf>
    <xf numFmtId="0" fontId="7" fillId="6" borderId="0" xfId="3" applyFill="1"/>
    <xf numFmtId="0" fontId="12" fillId="6" borderId="0" xfId="3" applyFont="1" applyFill="1"/>
    <xf numFmtId="0" fontId="7" fillId="5" borderId="1" xfId="3" applyFill="1" applyBorder="1" applyAlignment="1">
      <alignment horizontal="left" vertical="center" wrapText="1"/>
    </xf>
    <xf numFmtId="49" fontId="12" fillId="0" borderId="1" xfId="3" applyNumberFormat="1" applyFont="1" applyFill="1" applyBorder="1" applyAlignment="1">
      <alignment horizontal="left" vertical="center" wrapText="1"/>
    </xf>
    <xf numFmtId="176" fontId="12" fillId="0" borderId="1" xfId="3" applyNumberFormat="1" applyFont="1" applyFill="1" applyBorder="1" applyAlignment="1">
      <alignment horizontal="left" vertical="center" wrapText="1"/>
    </xf>
    <xf numFmtId="176" fontId="12" fillId="0" borderId="1" xfId="3" applyNumberFormat="1" applyFont="1" applyFill="1" applyBorder="1" applyAlignment="1">
      <alignment vertical="center" wrapText="1"/>
    </xf>
    <xf numFmtId="176" fontId="12" fillId="5" borderId="1" xfId="3" applyNumberFormat="1" applyFont="1" applyFill="1" applyBorder="1" applyAlignment="1">
      <alignment horizontal="center" vertical="center" wrapText="1"/>
    </xf>
    <xf numFmtId="176" fontId="12" fillId="5" borderId="1" xfId="0" applyNumberFormat="1" applyFont="1" applyFill="1" applyBorder="1" applyAlignment="1">
      <alignment horizontal="right" vertical="center" shrinkToFit="1"/>
    </xf>
    <xf numFmtId="176" fontId="12" fillId="5" borderId="1" xfId="3" applyNumberFormat="1" applyFont="1" applyFill="1" applyBorder="1" applyAlignment="1">
      <alignment horizontal="right" vertical="center" shrinkToFit="1"/>
    </xf>
    <xf numFmtId="176" fontId="12" fillId="5" borderId="1" xfId="3" applyNumberFormat="1" applyFont="1" applyFill="1" applyBorder="1" applyAlignment="1">
      <alignment horizontal="left" vertical="center" wrapText="1"/>
    </xf>
    <xf numFmtId="176" fontId="12" fillId="5" borderId="1" xfId="3" applyNumberFormat="1" applyFont="1" applyFill="1" applyBorder="1" applyAlignment="1">
      <alignment vertical="center"/>
    </xf>
    <xf numFmtId="49" fontId="12" fillId="5" borderId="1" xfId="0" applyNumberFormat="1" applyFont="1" applyFill="1" applyBorder="1" applyAlignment="1">
      <alignment vertical="center" wrapText="1" shrinkToFit="1"/>
    </xf>
    <xf numFmtId="177" fontId="12" fillId="5" borderId="1" xfId="0" applyNumberFormat="1" applyFont="1" applyFill="1" applyBorder="1" applyAlignment="1">
      <alignment horizontal="right" vertical="center" shrinkToFit="1"/>
    </xf>
    <xf numFmtId="177" fontId="12" fillId="5" borderId="1" xfId="0" applyNumberFormat="1" applyFont="1" applyFill="1" applyBorder="1" applyAlignment="1">
      <alignment vertical="center" shrinkToFit="1"/>
    </xf>
    <xf numFmtId="0" fontId="12" fillId="5" borderId="1" xfId="3" applyFont="1" applyFill="1" applyBorder="1" applyAlignment="1">
      <alignment vertical="center"/>
    </xf>
    <xf numFmtId="176" fontId="12" fillId="5" borderId="1" xfId="0" applyNumberFormat="1" applyFont="1" applyFill="1" applyBorder="1" applyAlignment="1">
      <alignment vertical="center" shrinkToFit="1"/>
    </xf>
    <xf numFmtId="0" fontId="12" fillId="5" borderId="8" xfId="0" applyFont="1" applyFill="1" applyBorder="1" applyAlignment="1">
      <alignment horizontal="center" vertical="center"/>
    </xf>
    <xf numFmtId="177" fontId="14" fillId="5" borderId="1" xfId="0" applyNumberFormat="1" applyFont="1" applyFill="1" applyBorder="1" applyAlignment="1">
      <alignment vertical="center" shrinkToFit="1"/>
    </xf>
    <xf numFmtId="0" fontId="12" fillId="5" borderId="2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176" fontId="12" fillId="5" borderId="1" xfId="0" applyNumberFormat="1" applyFont="1" applyFill="1" applyBorder="1" applyAlignment="1">
      <alignment vertical="center" wrapText="1" shrinkToFit="1"/>
    </xf>
    <xf numFmtId="176" fontId="12" fillId="5" borderId="1" xfId="0" applyNumberFormat="1" applyFont="1" applyFill="1" applyBorder="1" applyAlignment="1">
      <alignment horizontal="center" vertical="center"/>
    </xf>
    <xf numFmtId="49" fontId="12" fillId="5" borderId="1" xfId="3" applyNumberFormat="1" applyFont="1" applyFill="1" applyBorder="1" applyAlignment="1">
      <alignment horizontal="left" vertical="center" wrapText="1"/>
    </xf>
    <xf numFmtId="49" fontId="12" fillId="5" borderId="1" xfId="3" applyNumberFormat="1" applyFont="1" applyFill="1" applyBorder="1" applyAlignment="1">
      <alignment horizontal="center" vertical="center" wrapText="1"/>
    </xf>
    <xf numFmtId="0" fontId="12" fillId="5" borderId="1" xfId="11" applyFont="1" applyFill="1" applyBorder="1" applyAlignment="1">
      <alignment vertical="center"/>
    </xf>
    <xf numFmtId="49" fontId="12" fillId="5" borderId="1" xfId="11" applyNumberFormat="1" applyFont="1" applyFill="1" applyBorder="1" applyAlignment="1">
      <alignment horizontal="center" vertical="center" wrapText="1"/>
    </xf>
    <xf numFmtId="49" fontId="12" fillId="5" borderId="1" xfId="5" applyNumberFormat="1" applyFont="1" applyFill="1" applyBorder="1" applyAlignment="1">
      <alignment horizontal="center" vertical="center" wrapText="1"/>
    </xf>
    <xf numFmtId="0" fontId="12" fillId="5" borderId="1" xfId="5" applyFont="1" applyFill="1" applyBorder="1" applyAlignment="1">
      <alignment vertical="center"/>
    </xf>
    <xf numFmtId="0" fontId="12" fillId="5" borderId="7" xfId="0" applyFont="1" applyFill="1" applyBorder="1" applyAlignment="1">
      <alignment horizontal="center" vertical="center"/>
    </xf>
    <xf numFmtId="176" fontId="12" fillId="5" borderId="1" xfId="0" applyNumberFormat="1" applyFont="1" applyFill="1" applyBorder="1" applyAlignment="1">
      <alignment horizontal="right" vertical="center" wrapText="1"/>
    </xf>
    <xf numFmtId="176" fontId="12" fillId="5" borderId="1" xfId="0" applyNumberFormat="1" applyFont="1" applyFill="1" applyBorder="1" applyAlignment="1">
      <alignment horizontal="left" vertical="center" wrapText="1"/>
    </xf>
    <xf numFmtId="176" fontId="7" fillId="5" borderId="1" xfId="3" applyNumberFormat="1" applyFill="1" applyBorder="1" applyAlignment="1">
      <alignment vertical="center" wrapText="1"/>
    </xf>
    <xf numFmtId="0" fontId="7" fillId="5" borderId="1" xfId="3" applyFill="1" applyBorder="1" applyAlignment="1">
      <alignment vertical="center"/>
    </xf>
    <xf numFmtId="0" fontId="7" fillId="0" borderId="1" xfId="3" applyFill="1" applyBorder="1" applyAlignment="1">
      <alignment vertical="center"/>
    </xf>
    <xf numFmtId="0" fontId="7" fillId="4" borderId="1" xfId="3" applyFill="1" applyBorder="1" applyAlignment="1">
      <alignment vertical="center"/>
    </xf>
    <xf numFmtId="0" fontId="7" fillId="6" borderId="1" xfId="3" applyFill="1" applyBorder="1" applyAlignment="1">
      <alignment vertical="center"/>
    </xf>
    <xf numFmtId="0" fontId="19" fillId="0" borderId="1" xfId="3" applyFont="1" applyFill="1" applyBorder="1" applyAlignment="1">
      <alignment vertical="center"/>
    </xf>
    <xf numFmtId="0" fontId="9" fillId="0" borderId="1" xfId="3" applyFont="1" applyFill="1" applyBorder="1" applyAlignment="1">
      <alignment vertical="center"/>
    </xf>
    <xf numFmtId="0" fontId="7" fillId="3" borderId="1" xfId="3" applyFill="1" applyBorder="1" applyAlignment="1">
      <alignment vertical="center"/>
    </xf>
    <xf numFmtId="0" fontId="12" fillId="6" borderId="1" xfId="3" applyFont="1" applyFill="1" applyBorder="1" applyAlignment="1">
      <alignment vertical="center"/>
    </xf>
    <xf numFmtId="0" fontId="7" fillId="0" borderId="1" xfId="3" applyBorder="1" applyAlignment="1">
      <alignment vertical="center"/>
    </xf>
    <xf numFmtId="0" fontId="7" fillId="0" borderId="10" xfId="3" applyFill="1" applyBorder="1" applyAlignment="1">
      <alignment horizontal="left" vertical="center" wrapText="1"/>
    </xf>
    <xf numFmtId="0" fontId="7" fillId="0" borderId="6" xfId="3" applyFill="1" applyBorder="1" applyAlignment="1">
      <alignment horizontal="left" vertical="center" wrapText="1"/>
    </xf>
    <xf numFmtId="0" fontId="7" fillId="0" borderId="11" xfId="3" applyFill="1" applyBorder="1" applyAlignment="1">
      <alignment horizontal="left" vertical="center" wrapText="1"/>
    </xf>
    <xf numFmtId="176" fontId="12" fillId="0" borderId="1" xfId="0" applyNumberFormat="1" applyFont="1" applyFill="1" applyBorder="1" applyAlignment="1">
      <alignment vertical="top" wrapText="1"/>
    </xf>
    <xf numFmtId="176" fontId="12" fillId="0" borderId="1" xfId="0" applyNumberFormat="1" applyFont="1" applyFill="1" applyBorder="1" applyAlignment="1">
      <alignment vertical="top"/>
    </xf>
    <xf numFmtId="176" fontId="12" fillId="0" borderId="1" xfId="3" applyNumberFormat="1" applyFont="1" applyFill="1" applyBorder="1" applyAlignment="1">
      <alignment horizontal="left" vertical="top" shrinkToFit="1"/>
    </xf>
    <xf numFmtId="176" fontId="12" fillId="0" borderId="1" xfId="3" applyNumberFormat="1" applyFont="1" applyFill="1" applyBorder="1" applyAlignment="1">
      <alignment horizontal="left" vertical="top" wrapText="1" shrinkToFit="1"/>
    </xf>
    <xf numFmtId="49" fontId="12" fillId="0" borderId="1" xfId="3" applyNumberFormat="1" applyFont="1" applyFill="1" applyBorder="1" applyAlignment="1">
      <alignment horizontal="left" vertical="top" wrapText="1" shrinkToFit="1"/>
    </xf>
    <xf numFmtId="49" fontId="12" fillId="0" borderId="1" xfId="3" applyNumberFormat="1" applyFont="1" applyFill="1" applyBorder="1" applyAlignment="1">
      <alignment horizontal="left" vertical="top" shrinkToFit="1"/>
    </xf>
    <xf numFmtId="0" fontId="12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/>
    </xf>
    <xf numFmtId="49" fontId="12" fillId="0" borderId="1" xfId="3" applyNumberFormat="1" applyFont="1" applyFill="1" applyBorder="1" applyAlignment="1">
      <alignment horizontal="left" vertical="center" wrapText="1"/>
    </xf>
    <xf numFmtId="0" fontId="10" fillId="0" borderId="0" xfId="3" applyFont="1" applyFill="1" applyAlignment="1">
      <alignment horizontal="center"/>
    </xf>
    <xf numFmtId="49" fontId="11" fillId="0" borderId="1" xfId="3" applyNumberFormat="1" applyFont="1" applyFill="1" applyBorder="1" applyAlignment="1">
      <alignment horizontal="center" vertical="center" wrapText="1"/>
    </xf>
    <xf numFmtId="176" fontId="12" fillId="0" borderId="1" xfId="3" applyNumberFormat="1" applyFont="1" applyFill="1" applyBorder="1" applyAlignment="1">
      <alignment vertical="top" wrapText="1" shrinkToFit="1"/>
    </xf>
    <xf numFmtId="176" fontId="12" fillId="0" borderId="1" xfId="3" applyNumberFormat="1" applyFont="1" applyFill="1" applyBorder="1" applyAlignment="1">
      <alignment horizontal="left" vertical="center" wrapText="1"/>
    </xf>
    <xf numFmtId="49" fontId="12" fillId="0" borderId="1" xfId="3" applyNumberFormat="1" applyFont="1" applyFill="1" applyBorder="1" applyAlignment="1">
      <alignment vertical="top" wrapText="1" shrinkToFit="1"/>
    </xf>
    <xf numFmtId="176" fontId="12" fillId="0" borderId="1" xfId="5" applyNumberFormat="1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176" fontId="22" fillId="0" borderId="1" xfId="3" applyNumberFormat="1" applyFont="1" applyFill="1" applyBorder="1" applyAlignment="1">
      <alignment horizontal="center" vertical="center" wrapText="1"/>
    </xf>
    <xf numFmtId="176" fontId="12" fillId="0" borderId="1" xfId="3" applyNumberFormat="1" applyFont="1" applyFill="1" applyBorder="1" applyAlignment="1">
      <alignment vertical="top" shrinkToFit="1"/>
    </xf>
    <xf numFmtId="177" fontId="11" fillId="0" borderId="3" xfId="3" applyNumberFormat="1" applyFont="1" applyFill="1" applyBorder="1" applyAlignment="1">
      <alignment horizontal="center" vertical="center" wrapText="1"/>
    </xf>
    <xf numFmtId="177" fontId="11" fillId="0" borderId="5" xfId="3" applyNumberFormat="1" applyFont="1" applyFill="1" applyBorder="1" applyAlignment="1">
      <alignment horizontal="center" vertical="center" wrapText="1"/>
    </xf>
    <xf numFmtId="177" fontId="11" fillId="0" borderId="1" xfId="3" applyNumberFormat="1" applyFont="1" applyFill="1" applyBorder="1" applyAlignment="1">
      <alignment horizontal="center" vertical="center" wrapText="1"/>
    </xf>
    <xf numFmtId="177" fontId="24" fillId="0" borderId="1" xfId="3" applyNumberFormat="1" applyFont="1" applyFill="1" applyBorder="1" applyAlignment="1">
      <alignment horizontal="center" vertical="center" wrapText="1"/>
    </xf>
    <xf numFmtId="176" fontId="12" fillId="0" borderId="1" xfId="13" applyNumberFormat="1" applyFont="1" applyFill="1" applyBorder="1" applyAlignment="1">
      <alignment horizontal="left" vertical="top" shrinkToFit="1"/>
    </xf>
    <xf numFmtId="176" fontId="12" fillId="0" borderId="1" xfId="3" applyNumberFormat="1" applyFont="1" applyFill="1" applyBorder="1" applyAlignment="1">
      <alignment vertical="top" wrapText="1"/>
    </xf>
    <xf numFmtId="176" fontId="12" fillId="0" borderId="1" xfId="5" applyNumberFormat="1" applyFont="1" applyFill="1" applyBorder="1" applyAlignment="1">
      <alignment horizontal="left" vertical="top" shrinkToFit="1"/>
    </xf>
    <xf numFmtId="176" fontId="12" fillId="0" borderId="1" xfId="11" applyNumberFormat="1" applyFont="1" applyFill="1" applyBorder="1" applyAlignment="1">
      <alignment horizontal="left" vertical="center" wrapText="1"/>
    </xf>
    <xf numFmtId="176" fontId="12" fillId="0" borderId="1" xfId="0" applyNumberFormat="1" applyFont="1" applyFill="1" applyBorder="1" applyAlignment="1">
      <alignment horizontal="left" vertical="top" wrapText="1"/>
    </xf>
    <xf numFmtId="176" fontId="12" fillId="0" borderId="1" xfId="0" applyNumberFormat="1" applyFont="1" applyFill="1" applyBorder="1" applyAlignment="1">
      <alignment horizontal="left" vertical="top"/>
    </xf>
    <xf numFmtId="176" fontId="12" fillId="0" borderId="3" xfId="3" applyNumberFormat="1" applyFont="1" applyFill="1" applyBorder="1" applyAlignment="1">
      <alignment horizontal="left" vertical="center" wrapText="1"/>
    </xf>
    <xf numFmtId="176" fontId="12" fillId="0" borderId="4" xfId="3" applyNumberFormat="1" applyFont="1" applyFill="1" applyBorder="1" applyAlignment="1">
      <alignment horizontal="left" vertical="center" wrapText="1"/>
    </xf>
    <xf numFmtId="176" fontId="12" fillId="0" borderId="5" xfId="3" applyNumberFormat="1" applyFont="1" applyFill="1" applyBorder="1" applyAlignment="1">
      <alignment horizontal="left" vertical="center" wrapText="1"/>
    </xf>
    <xf numFmtId="49" fontId="12" fillId="0" borderId="3" xfId="3" applyNumberFormat="1" applyFont="1" applyFill="1" applyBorder="1" applyAlignment="1">
      <alignment horizontal="left" vertical="top" shrinkToFit="1"/>
    </xf>
    <xf numFmtId="49" fontId="12" fillId="0" borderId="4" xfId="3" applyNumberFormat="1" applyFont="1" applyFill="1" applyBorder="1" applyAlignment="1">
      <alignment horizontal="left" vertical="top" shrinkToFit="1"/>
    </xf>
    <xf numFmtId="49" fontId="12" fillId="0" borderId="5" xfId="3" applyNumberFormat="1" applyFont="1" applyFill="1" applyBorder="1" applyAlignment="1">
      <alignment horizontal="left" vertical="top" shrinkToFit="1"/>
    </xf>
    <xf numFmtId="0" fontId="12" fillId="0" borderId="1" xfId="3" applyFont="1" applyFill="1" applyBorder="1" applyAlignment="1">
      <alignment vertical="top" wrapText="1"/>
    </xf>
    <xf numFmtId="49" fontId="12" fillId="0" borderId="1" xfId="3" applyNumberFormat="1" applyFont="1" applyFill="1" applyBorder="1" applyAlignment="1">
      <alignment vertical="top" wrapText="1"/>
    </xf>
    <xf numFmtId="49" fontId="12" fillId="0" borderId="1" xfId="11" applyNumberFormat="1" applyFont="1" applyFill="1" applyBorder="1" applyAlignment="1">
      <alignment horizontal="left" vertical="center" wrapText="1"/>
    </xf>
    <xf numFmtId="176" fontId="12" fillId="0" borderId="3" xfId="3" applyNumberFormat="1" applyFont="1" applyFill="1" applyBorder="1" applyAlignment="1">
      <alignment vertical="top" wrapText="1"/>
    </xf>
    <xf numFmtId="176" fontId="12" fillId="0" borderId="4" xfId="3" applyNumberFormat="1" applyFont="1" applyFill="1" applyBorder="1" applyAlignment="1">
      <alignment vertical="top" wrapText="1"/>
    </xf>
    <xf numFmtId="176" fontId="12" fillId="0" borderId="5" xfId="3" applyNumberFormat="1" applyFont="1" applyFill="1" applyBorder="1" applyAlignment="1">
      <alignment vertical="top" wrapText="1"/>
    </xf>
    <xf numFmtId="176" fontId="12" fillId="0" borderId="1" xfId="5" applyNumberFormat="1" applyFont="1" applyFill="1" applyBorder="1" applyAlignment="1">
      <alignment vertical="top" wrapText="1" shrinkToFit="1"/>
    </xf>
    <xf numFmtId="49" fontId="14" fillId="0" borderId="1" xfId="3" applyNumberFormat="1" applyFont="1" applyFill="1" applyBorder="1" applyAlignment="1">
      <alignment horizontal="left" vertical="center" wrapText="1"/>
    </xf>
    <xf numFmtId="176" fontId="12" fillId="0" borderId="1" xfId="5" applyNumberFormat="1" applyFont="1" applyFill="1" applyBorder="1" applyAlignment="1">
      <alignment vertical="top" wrapText="1"/>
    </xf>
    <xf numFmtId="49" fontId="12" fillId="0" borderId="1" xfId="5" applyNumberFormat="1" applyFont="1" applyFill="1" applyBorder="1" applyAlignment="1">
      <alignment horizontal="left" vertical="top" shrinkToFit="1"/>
    </xf>
    <xf numFmtId="49" fontId="12" fillId="0" borderId="1" xfId="5" applyNumberFormat="1" applyFont="1" applyFill="1" applyBorder="1" applyAlignment="1">
      <alignment vertical="top" wrapText="1" shrinkToFit="1"/>
    </xf>
    <xf numFmtId="176" fontId="12" fillId="0" borderId="1" xfId="3" applyNumberFormat="1" applyFont="1" applyFill="1" applyBorder="1" applyAlignment="1">
      <alignment horizontal="left" vertical="top" wrapText="1"/>
    </xf>
    <xf numFmtId="176" fontId="12" fillId="0" borderId="3" xfId="0" applyNumberFormat="1" applyFont="1" applyFill="1" applyBorder="1" applyAlignment="1">
      <alignment vertical="top" wrapText="1"/>
    </xf>
    <xf numFmtId="176" fontId="12" fillId="0" borderId="4" xfId="0" applyNumberFormat="1" applyFont="1" applyFill="1" applyBorder="1" applyAlignment="1">
      <alignment vertical="top" wrapText="1"/>
    </xf>
    <xf numFmtId="176" fontId="12" fillId="0" borderId="5" xfId="0" applyNumberFormat="1" applyFont="1" applyFill="1" applyBorder="1" applyAlignment="1">
      <alignment vertical="top" wrapText="1"/>
    </xf>
    <xf numFmtId="176" fontId="12" fillId="0" borderId="3" xfId="3" applyNumberFormat="1" applyFont="1" applyFill="1" applyBorder="1" applyAlignment="1">
      <alignment horizontal="left" vertical="top" shrinkToFit="1"/>
    </xf>
    <xf numFmtId="176" fontId="12" fillId="0" borderId="4" xfId="3" applyNumberFormat="1" applyFont="1" applyFill="1" applyBorder="1" applyAlignment="1">
      <alignment horizontal="left" vertical="top" shrinkToFit="1"/>
    </xf>
    <xf numFmtId="176" fontId="12" fillId="0" borderId="5" xfId="3" applyNumberFormat="1" applyFont="1" applyFill="1" applyBorder="1" applyAlignment="1">
      <alignment horizontal="left" vertical="top" shrinkToFit="1"/>
    </xf>
    <xf numFmtId="49" fontId="14" fillId="0" borderId="3" xfId="3" applyNumberFormat="1" applyFont="1" applyFill="1" applyBorder="1" applyAlignment="1">
      <alignment horizontal="left" vertical="center" wrapText="1"/>
    </xf>
    <xf numFmtId="49" fontId="14" fillId="0" borderId="4" xfId="3" applyNumberFormat="1" applyFont="1" applyFill="1" applyBorder="1" applyAlignment="1">
      <alignment horizontal="left" vertical="center" wrapText="1"/>
    </xf>
    <xf numFmtId="49" fontId="14" fillId="0" borderId="5" xfId="3" applyNumberFormat="1" applyFont="1" applyFill="1" applyBorder="1" applyAlignment="1">
      <alignment horizontal="left" vertical="center" wrapText="1"/>
    </xf>
    <xf numFmtId="176" fontId="12" fillId="0" borderId="3" xfId="3" applyNumberFormat="1" applyFont="1" applyFill="1" applyBorder="1" applyAlignment="1">
      <alignment horizontal="left" vertical="top" wrapText="1"/>
    </xf>
    <xf numFmtId="176" fontId="12" fillId="0" borderId="4" xfId="3" applyNumberFormat="1" applyFont="1" applyFill="1" applyBorder="1" applyAlignment="1">
      <alignment horizontal="left" vertical="top" wrapText="1"/>
    </xf>
    <xf numFmtId="176" fontId="12" fillId="0" borderId="5" xfId="3" applyNumberFormat="1" applyFont="1" applyFill="1" applyBorder="1" applyAlignment="1">
      <alignment horizontal="left" vertical="top" wrapText="1"/>
    </xf>
    <xf numFmtId="176" fontId="12" fillId="0" borderId="3" xfId="3" applyNumberFormat="1" applyFont="1" applyFill="1" applyBorder="1" applyAlignment="1">
      <alignment horizontal="left" vertical="top" wrapText="1" shrinkToFit="1"/>
    </xf>
    <xf numFmtId="176" fontId="12" fillId="0" borderId="4" xfId="3" applyNumberFormat="1" applyFont="1" applyFill="1" applyBorder="1" applyAlignment="1">
      <alignment horizontal="left" vertical="top" wrapText="1" shrinkToFit="1"/>
    </xf>
    <xf numFmtId="176" fontId="12" fillId="0" borderId="5" xfId="3" applyNumberFormat="1" applyFont="1" applyFill="1" applyBorder="1" applyAlignment="1">
      <alignment horizontal="left" vertical="top" wrapText="1" shrinkToFit="1"/>
    </xf>
    <xf numFmtId="176" fontId="12" fillId="0" borderId="3" xfId="0" applyNumberFormat="1" applyFont="1" applyFill="1" applyBorder="1" applyAlignment="1">
      <alignment horizontal="left" vertical="top" wrapText="1"/>
    </xf>
    <xf numFmtId="176" fontId="12" fillId="0" borderId="4" xfId="0" applyNumberFormat="1" applyFont="1" applyFill="1" applyBorder="1" applyAlignment="1">
      <alignment horizontal="left" vertical="top" wrapText="1"/>
    </xf>
    <xf numFmtId="176" fontId="12" fillId="0" borderId="5" xfId="0" applyNumberFormat="1" applyFont="1" applyFill="1" applyBorder="1" applyAlignment="1">
      <alignment horizontal="left" vertical="top" wrapText="1"/>
    </xf>
    <xf numFmtId="49" fontId="12" fillId="0" borderId="3" xfId="3" applyNumberFormat="1" applyFont="1" applyFill="1" applyBorder="1" applyAlignment="1">
      <alignment horizontal="left" vertical="center" wrapText="1"/>
    </xf>
    <xf numFmtId="49" fontId="12" fillId="0" borderId="4" xfId="3" applyNumberFormat="1" applyFont="1" applyFill="1" applyBorder="1" applyAlignment="1">
      <alignment horizontal="left" vertical="center" wrapText="1"/>
    </xf>
    <xf numFmtId="49" fontId="12" fillId="0" borderId="5" xfId="3" applyNumberFormat="1" applyFont="1" applyFill="1" applyBorder="1" applyAlignment="1">
      <alignment horizontal="left" vertical="center" wrapText="1"/>
    </xf>
    <xf numFmtId="176" fontId="12" fillId="0" borderId="4" xfId="0" applyNumberFormat="1" applyFont="1" applyFill="1" applyBorder="1" applyAlignment="1">
      <alignment vertical="top"/>
    </xf>
    <xf numFmtId="176" fontId="12" fillId="0" borderId="5" xfId="0" applyNumberFormat="1" applyFont="1" applyFill="1" applyBorder="1" applyAlignment="1">
      <alignment vertical="top"/>
    </xf>
    <xf numFmtId="0" fontId="12" fillId="0" borderId="3" xfId="0" applyFont="1" applyFill="1" applyBorder="1" applyAlignment="1">
      <alignment vertical="top" wrapText="1"/>
    </xf>
    <xf numFmtId="0" fontId="12" fillId="0" borderId="4" xfId="0" applyFont="1" applyFill="1" applyBorder="1" applyAlignment="1">
      <alignment vertical="top" wrapText="1"/>
    </xf>
    <xf numFmtId="0" fontId="12" fillId="0" borderId="5" xfId="0" applyFont="1" applyFill="1" applyBorder="1" applyAlignment="1">
      <alignment vertical="top" wrapText="1"/>
    </xf>
    <xf numFmtId="0" fontId="12" fillId="0" borderId="1" xfId="11" applyFont="1" applyFill="1" applyBorder="1" applyAlignment="1">
      <alignment horizontal="left" vertical="center" wrapText="1"/>
    </xf>
    <xf numFmtId="0" fontId="12" fillId="0" borderId="1" xfId="3" applyFont="1" applyFill="1" applyBorder="1" applyAlignment="1">
      <alignment vertical="top" wrapText="1" shrinkToFit="1"/>
    </xf>
    <xf numFmtId="0" fontId="12" fillId="0" borderId="1" xfId="3" applyFont="1" applyFill="1" applyBorder="1" applyAlignment="1">
      <alignment vertical="top" shrinkToFit="1"/>
    </xf>
    <xf numFmtId="0" fontId="12" fillId="0" borderId="1" xfId="11" applyFont="1" applyFill="1" applyBorder="1" applyAlignment="1">
      <alignment vertical="top" wrapText="1" shrinkToFit="1"/>
    </xf>
    <xf numFmtId="0" fontId="12" fillId="0" borderId="1" xfId="11" applyFont="1" applyFill="1" applyBorder="1" applyAlignment="1">
      <alignment vertical="top" shrinkToFit="1"/>
    </xf>
    <xf numFmtId="49" fontId="12" fillId="0" borderId="1" xfId="11" applyNumberFormat="1" applyFont="1" applyFill="1" applyBorder="1" applyAlignment="1">
      <alignment vertical="top" wrapText="1" shrinkToFit="1"/>
    </xf>
    <xf numFmtId="49" fontId="12" fillId="0" borderId="1" xfId="11" applyNumberFormat="1" applyFont="1" applyFill="1" applyBorder="1" applyAlignment="1">
      <alignment horizontal="left" vertical="top" shrinkToFi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7" fillId="5" borderId="9" xfId="3" applyFill="1" applyBorder="1" applyAlignment="1">
      <alignment horizontal="left" vertical="center" wrapText="1"/>
    </xf>
    <xf numFmtId="0" fontId="7" fillId="0" borderId="9" xfId="3" applyFill="1" applyBorder="1" applyAlignment="1">
      <alignment horizontal="left" vertical="center" wrapText="1"/>
    </xf>
    <xf numFmtId="0" fontId="7" fillId="0" borderId="1" xfId="3" applyBorder="1" applyAlignment="1">
      <alignment horizontal="left" wrapText="1"/>
    </xf>
    <xf numFmtId="0" fontId="9" fillId="0" borderId="10" xfId="3" applyFont="1" applyFill="1" applyBorder="1" applyAlignment="1">
      <alignment horizontal="left" vertical="center" wrapText="1"/>
    </xf>
    <xf numFmtId="0" fontId="9" fillId="0" borderId="6" xfId="3" applyFont="1" applyFill="1" applyBorder="1" applyAlignment="1">
      <alignment horizontal="left" vertical="center" wrapText="1"/>
    </xf>
    <xf numFmtId="0" fontId="9" fillId="0" borderId="11" xfId="3" applyFont="1" applyFill="1" applyBorder="1" applyAlignment="1">
      <alignment horizontal="left" vertical="center" wrapText="1"/>
    </xf>
    <xf numFmtId="0" fontId="7" fillId="5" borderId="10" xfId="3" applyFill="1" applyBorder="1" applyAlignment="1">
      <alignment horizontal="left" vertical="center" wrapText="1"/>
    </xf>
    <xf numFmtId="0" fontId="7" fillId="5" borderId="6" xfId="3" applyFill="1" applyBorder="1" applyAlignment="1">
      <alignment horizontal="left" vertical="center" wrapText="1"/>
    </xf>
    <xf numFmtId="0" fontId="7" fillId="5" borderId="11" xfId="3" applyFill="1" applyBorder="1" applyAlignment="1">
      <alignment horizontal="left" vertical="center" wrapText="1"/>
    </xf>
    <xf numFmtId="41" fontId="7" fillId="0" borderId="10" xfId="4" applyFont="1" applyFill="1" applyBorder="1" applyAlignment="1">
      <alignment horizontal="left" vertical="center" wrapText="1"/>
    </xf>
    <xf numFmtId="41" fontId="7" fillId="0" borderId="6" xfId="4" applyFont="1" applyFill="1" applyBorder="1" applyAlignment="1">
      <alignment horizontal="left" vertical="center" wrapText="1"/>
    </xf>
    <xf numFmtId="41" fontId="7" fillId="0" borderId="11" xfId="4" applyFont="1" applyFill="1" applyBorder="1" applyAlignment="1">
      <alignment horizontal="left" vertical="center" wrapText="1"/>
    </xf>
    <xf numFmtId="176" fontId="7" fillId="0" borderId="10" xfId="3" applyNumberFormat="1" applyFill="1" applyBorder="1" applyAlignment="1">
      <alignment horizontal="left" vertical="center" wrapText="1"/>
    </xf>
    <xf numFmtId="176" fontId="7" fillId="0" borderId="6" xfId="3" applyNumberFormat="1" applyFill="1" applyBorder="1" applyAlignment="1">
      <alignment horizontal="left" vertical="center" wrapText="1"/>
    </xf>
    <xf numFmtId="176" fontId="7" fillId="0" borderId="11" xfId="3" applyNumberFormat="1" applyFill="1" applyBorder="1" applyAlignment="1">
      <alignment horizontal="left" vertical="center" wrapText="1"/>
    </xf>
    <xf numFmtId="0" fontId="12" fillId="0" borderId="1" xfId="3" applyFont="1" applyFill="1" applyBorder="1" applyAlignment="1">
      <alignment horizontal="left" vertical="top" wrapText="1"/>
    </xf>
    <xf numFmtId="49" fontId="12" fillId="0" borderId="1" xfId="3" applyNumberFormat="1" applyFont="1" applyFill="1" applyBorder="1" applyAlignment="1">
      <alignment horizontal="left" vertical="top" wrapText="1"/>
    </xf>
    <xf numFmtId="0" fontId="12" fillId="0" borderId="10" xfId="3" applyFont="1" applyFill="1" applyBorder="1" applyAlignment="1">
      <alignment horizontal="left" vertical="center" wrapText="1"/>
    </xf>
    <xf numFmtId="0" fontId="12" fillId="0" borderId="6" xfId="3" applyFont="1" applyFill="1" applyBorder="1" applyAlignment="1">
      <alignment horizontal="left" vertical="center" wrapText="1"/>
    </xf>
    <xf numFmtId="0" fontId="12" fillId="0" borderId="11" xfId="3" applyFont="1" applyFill="1" applyBorder="1" applyAlignment="1">
      <alignment horizontal="left" vertical="center" wrapText="1"/>
    </xf>
    <xf numFmtId="0" fontId="12" fillId="0" borderId="1" xfId="11" applyFont="1" applyFill="1" applyBorder="1" applyAlignment="1">
      <alignment vertical="top" wrapText="1"/>
    </xf>
    <xf numFmtId="49" fontId="12" fillId="0" borderId="1" xfId="3" applyNumberFormat="1" applyFont="1" applyFill="1" applyBorder="1" applyAlignment="1">
      <alignment horizontal="center" vertical="top" wrapText="1" shrinkToFit="1"/>
    </xf>
    <xf numFmtId="49" fontId="12" fillId="0" borderId="1" xfId="3" applyNumberFormat="1" applyFont="1" applyFill="1" applyBorder="1" applyAlignment="1">
      <alignment horizontal="center" vertical="top" shrinkToFit="1"/>
    </xf>
    <xf numFmtId="0" fontId="12" fillId="5" borderId="1" xfId="0" applyFont="1" applyFill="1" applyBorder="1" applyAlignment="1">
      <alignment vertical="top" wrapText="1"/>
    </xf>
    <xf numFmtId="0" fontId="12" fillId="5" borderId="1" xfId="0" applyFont="1" applyFill="1" applyBorder="1" applyAlignment="1">
      <alignment vertical="top"/>
    </xf>
    <xf numFmtId="49" fontId="12" fillId="5" borderId="1" xfId="3" applyNumberFormat="1" applyFont="1" applyFill="1" applyBorder="1" applyAlignment="1">
      <alignment horizontal="left" vertical="top" wrapText="1" shrinkToFit="1"/>
    </xf>
    <xf numFmtId="49" fontId="12" fillId="5" borderId="1" xfId="3" applyNumberFormat="1" applyFont="1" applyFill="1" applyBorder="1" applyAlignment="1">
      <alignment horizontal="left" vertical="top" shrinkToFit="1"/>
    </xf>
    <xf numFmtId="49" fontId="12" fillId="5" borderId="1" xfId="3" applyNumberFormat="1" applyFont="1" applyFill="1" applyBorder="1" applyAlignment="1">
      <alignment horizontal="left" vertical="center" wrapText="1"/>
    </xf>
    <xf numFmtId="49" fontId="12" fillId="5" borderId="1" xfId="3" applyNumberFormat="1" applyFont="1" applyFill="1" applyBorder="1" applyAlignment="1">
      <alignment vertical="top" wrapText="1" shrinkToFit="1"/>
    </xf>
    <xf numFmtId="0" fontId="7" fillId="4" borderId="6" xfId="3" applyFill="1" applyBorder="1" applyAlignment="1">
      <alignment horizontal="left" vertical="center" wrapText="1"/>
    </xf>
    <xf numFmtId="0" fontId="12" fillId="5" borderId="1" xfId="3" applyFont="1" applyFill="1" applyBorder="1" applyAlignment="1">
      <alignment vertical="top" wrapText="1" shrinkToFit="1"/>
    </xf>
    <xf numFmtId="0" fontId="12" fillId="5" borderId="1" xfId="3" applyFont="1" applyFill="1" applyBorder="1" applyAlignment="1">
      <alignment vertical="top" shrinkToFit="1"/>
    </xf>
    <xf numFmtId="0" fontId="7" fillId="0" borderId="3" xfId="3" applyFill="1" applyBorder="1" applyAlignment="1">
      <alignment horizontal="left" vertical="center" wrapText="1"/>
    </xf>
    <xf numFmtId="0" fontId="7" fillId="0" borderId="4" xfId="3" applyFill="1" applyBorder="1" applyAlignment="1">
      <alignment horizontal="left" vertical="center" wrapText="1"/>
    </xf>
    <xf numFmtId="0" fontId="7" fillId="0" borderId="5" xfId="3" applyFill="1" applyBorder="1" applyAlignment="1">
      <alignment horizontal="left" vertical="center" wrapText="1"/>
    </xf>
    <xf numFmtId="176" fontId="12" fillId="5" borderId="1" xfId="0" applyNumberFormat="1" applyFont="1" applyFill="1" applyBorder="1" applyAlignment="1">
      <alignment vertical="top" wrapText="1"/>
    </xf>
    <xf numFmtId="176" fontId="12" fillId="5" borderId="1" xfId="0" applyNumberFormat="1" applyFont="1" applyFill="1" applyBorder="1" applyAlignment="1">
      <alignment vertical="top"/>
    </xf>
    <xf numFmtId="176" fontId="12" fillId="5" borderId="1" xfId="3" applyNumberFormat="1" applyFont="1" applyFill="1" applyBorder="1" applyAlignment="1">
      <alignment horizontal="left" vertical="top" shrinkToFit="1"/>
    </xf>
    <xf numFmtId="176" fontId="12" fillId="5" borderId="1" xfId="3" applyNumberFormat="1" applyFont="1" applyFill="1" applyBorder="1" applyAlignment="1">
      <alignment horizontal="left" vertical="center" wrapText="1"/>
    </xf>
    <xf numFmtId="49" fontId="14" fillId="5" borderId="1" xfId="3" applyNumberFormat="1" applyFont="1" applyFill="1" applyBorder="1" applyAlignment="1">
      <alignment horizontal="left" vertical="center" wrapText="1"/>
    </xf>
    <xf numFmtId="0" fontId="12" fillId="5" borderId="1" xfId="3" applyFont="1" applyFill="1" applyBorder="1" applyAlignment="1">
      <alignment vertical="top" wrapText="1"/>
    </xf>
    <xf numFmtId="49" fontId="12" fillId="5" borderId="1" xfId="3" applyNumberFormat="1" applyFont="1" applyFill="1" applyBorder="1" applyAlignment="1">
      <alignment vertical="top" wrapText="1"/>
    </xf>
    <xf numFmtId="41" fontId="7" fillId="0" borderId="3" xfId="4" applyFont="1" applyFill="1" applyBorder="1" applyAlignment="1">
      <alignment horizontal="left" vertical="center" wrapText="1"/>
    </xf>
    <xf numFmtId="41" fontId="7" fillId="0" borderId="4" xfId="4" applyFont="1" applyFill="1" applyBorder="1" applyAlignment="1">
      <alignment horizontal="left" vertical="center" wrapText="1"/>
    </xf>
    <xf numFmtId="41" fontId="7" fillId="0" borderId="5" xfId="4" applyFont="1" applyFill="1" applyBorder="1" applyAlignment="1">
      <alignment horizontal="left" vertical="center" wrapText="1"/>
    </xf>
    <xf numFmtId="49" fontId="12" fillId="5" borderId="1" xfId="3" applyNumberFormat="1" applyFont="1" applyFill="1" applyBorder="1" applyAlignment="1">
      <alignment horizontal="left" vertical="top" wrapText="1"/>
    </xf>
    <xf numFmtId="49" fontId="12" fillId="5" borderId="1" xfId="3" applyNumberFormat="1" applyFont="1" applyFill="1" applyBorder="1" applyAlignment="1">
      <alignment horizontal="center" vertical="top" shrinkToFit="1"/>
    </xf>
    <xf numFmtId="176" fontId="7" fillId="0" borderId="3" xfId="3" applyNumberFormat="1" applyFill="1" applyBorder="1" applyAlignment="1">
      <alignment horizontal="left" vertical="center" wrapText="1"/>
    </xf>
    <xf numFmtId="176" fontId="7" fillId="0" borderId="4" xfId="3" applyNumberFormat="1" applyFill="1" applyBorder="1" applyAlignment="1">
      <alignment horizontal="left" vertical="center" wrapText="1"/>
    </xf>
    <xf numFmtId="176" fontId="7" fillId="0" borderId="5" xfId="3" applyNumberFormat="1" applyFill="1" applyBorder="1" applyAlignment="1">
      <alignment horizontal="left" vertical="center" wrapText="1"/>
    </xf>
    <xf numFmtId="49" fontId="12" fillId="5" borderId="1" xfId="11" applyNumberFormat="1" applyFont="1" applyFill="1" applyBorder="1" applyAlignment="1">
      <alignment horizontal="left" vertical="top" shrinkToFit="1"/>
    </xf>
    <xf numFmtId="49" fontId="12" fillId="5" borderId="1" xfId="11" applyNumberFormat="1" applyFont="1" applyFill="1" applyBorder="1" applyAlignment="1">
      <alignment horizontal="left" vertical="center" wrapText="1"/>
    </xf>
    <xf numFmtId="0" fontId="12" fillId="5" borderId="1" xfId="11" applyFont="1" applyFill="1" applyBorder="1" applyAlignment="1">
      <alignment horizontal="left" vertical="center" wrapText="1"/>
    </xf>
    <xf numFmtId="0" fontId="25" fillId="0" borderId="1" xfId="0" applyFont="1" applyFill="1" applyBorder="1"/>
    <xf numFmtId="0" fontId="12" fillId="0" borderId="1" xfId="0" applyFont="1" applyFill="1" applyBorder="1" applyAlignment="1">
      <alignment horizontal="left" vertical="top" wrapText="1"/>
    </xf>
    <xf numFmtId="0" fontId="12" fillId="0" borderId="3" xfId="3" applyFont="1" applyFill="1" applyBorder="1" applyAlignment="1">
      <alignment horizontal="left" vertical="center" wrapText="1"/>
    </xf>
    <xf numFmtId="0" fontId="12" fillId="0" borderId="4" xfId="3" applyFont="1" applyFill="1" applyBorder="1" applyAlignment="1">
      <alignment horizontal="left" vertical="center" wrapText="1"/>
    </xf>
    <xf numFmtId="0" fontId="12" fillId="0" borderId="5" xfId="3" applyFont="1" applyFill="1" applyBorder="1" applyAlignment="1">
      <alignment horizontal="left" vertical="center" wrapText="1"/>
    </xf>
    <xf numFmtId="0" fontId="9" fillId="0" borderId="3" xfId="3" applyFont="1" applyFill="1" applyBorder="1" applyAlignment="1">
      <alignment horizontal="left" vertical="center" wrapText="1"/>
    </xf>
    <xf numFmtId="0" fontId="9" fillId="0" borderId="4" xfId="3" applyFont="1" applyFill="1" applyBorder="1" applyAlignment="1">
      <alignment horizontal="left" vertical="center" wrapText="1"/>
    </xf>
    <xf numFmtId="0" fontId="9" fillId="0" borderId="5" xfId="3" applyFont="1" applyFill="1" applyBorder="1" applyAlignment="1">
      <alignment horizontal="left" vertical="center" wrapText="1"/>
    </xf>
    <xf numFmtId="176" fontId="12" fillId="5" borderId="1" xfId="3" applyNumberFormat="1" applyFont="1" applyFill="1" applyBorder="1" applyAlignment="1">
      <alignment horizontal="left" vertical="top" wrapText="1"/>
    </xf>
    <xf numFmtId="176" fontId="12" fillId="5" borderId="1" xfId="3" applyNumberFormat="1" applyFont="1" applyFill="1" applyBorder="1" applyAlignment="1">
      <alignment horizontal="left" vertical="top" wrapText="1" shrinkToFit="1"/>
    </xf>
    <xf numFmtId="176" fontId="12" fillId="5" borderId="1" xfId="3" applyNumberFormat="1" applyFont="1" applyFill="1" applyBorder="1" applyAlignment="1">
      <alignment vertical="top" wrapText="1"/>
    </xf>
    <xf numFmtId="176" fontId="12" fillId="5" borderId="1" xfId="3" applyNumberFormat="1" applyFont="1" applyFill="1" applyBorder="1" applyAlignment="1">
      <alignment vertical="top" wrapText="1" shrinkToFit="1"/>
    </xf>
    <xf numFmtId="176" fontId="12" fillId="5" borderId="1" xfId="0" applyNumberFormat="1" applyFont="1" applyFill="1" applyBorder="1" applyAlignment="1">
      <alignment horizontal="left" vertical="top" wrapText="1"/>
    </xf>
    <xf numFmtId="176" fontId="12" fillId="5" borderId="1" xfId="0" applyNumberFormat="1" applyFont="1" applyFill="1" applyBorder="1" applyAlignment="1">
      <alignment horizontal="left" vertical="top"/>
    </xf>
    <xf numFmtId="49" fontId="12" fillId="5" borderId="1" xfId="5" applyNumberFormat="1" applyFont="1" applyFill="1" applyBorder="1" applyAlignment="1">
      <alignment vertical="top" wrapText="1" shrinkToFit="1"/>
    </xf>
    <xf numFmtId="49" fontId="12" fillId="5" borderId="1" xfId="5" applyNumberFormat="1" applyFont="1" applyFill="1" applyBorder="1" applyAlignment="1">
      <alignment horizontal="left" vertical="top" shrinkToFit="1"/>
    </xf>
    <xf numFmtId="49" fontId="12" fillId="5" borderId="1" xfId="5" applyNumberFormat="1" applyFont="1" applyFill="1" applyBorder="1" applyAlignment="1">
      <alignment vertical="top" wrapText="1"/>
    </xf>
    <xf numFmtId="0" fontId="7" fillId="5" borderId="3" xfId="3" applyFill="1" applyBorder="1" applyAlignment="1">
      <alignment horizontal="left" vertical="center" wrapText="1"/>
    </xf>
    <xf numFmtId="0" fontId="7" fillId="5" borderId="4" xfId="3" applyFill="1" applyBorder="1" applyAlignment="1">
      <alignment horizontal="left" vertical="center" wrapText="1"/>
    </xf>
    <xf numFmtId="0" fontId="7" fillId="5" borderId="5" xfId="3" applyFill="1" applyBorder="1" applyAlignment="1">
      <alignment horizontal="left" vertical="center" wrapText="1"/>
    </xf>
    <xf numFmtId="0" fontId="12" fillId="5" borderId="1" xfId="3" applyFont="1" applyFill="1" applyBorder="1" applyAlignment="1">
      <alignment horizontal="left" vertical="top" wrapText="1"/>
    </xf>
    <xf numFmtId="0" fontId="12" fillId="5" borderId="1" xfId="11" applyFont="1" applyFill="1" applyBorder="1" applyAlignment="1">
      <alignment vertical="top" wrapText="1" shrinkToFit="1"/>
    </xf>
    <xf numFmtId="0" fontId="12" fillId="5" borderId="1" xfId="11" applyFont="1" applyFill="1" applyBorder="1" applyAlignment="1">
      <alignment vertical="top" shrinkToFit="1"/>
    </xf>
    <xf numFmtId="49" fontId="12" fillId="5" borderId="1" xfId="11" applyNumberFormat="1" applyFont="1" applyFill="1" applyBorder="1" applyAlignment="1">
      <alignment vertical="top" wrapText="1" shrinkToFit="1"/>
    </xf>
    <xf numFmtId="176" fontId="12" fillId="5" borderId="1" xfId="11" applyNumberFormat="1" applyFont="1" applyFill="1" applyBorder="1" applyAlignment="1">
      <alignment horizontal="left" vertical="top" shrinkToFit="1"/>
    </xf>
    <xf numFmtId="0" fontId="12" fillId="5" borderId="1" xfId="11" applyFont="1" applyFill="1" applyBorder="1" applyAlignment="1">
      <alignment vertical="top" wrapText="1"/>
    </xf>
    <xf numFmtId="49" fontId="12" fillId="5" borderId="1" xfId="11" applyNumberFormat="1" applyFont="1" applyFill="1" applyBorder="1" applyAlignment="1">
      <alignment vertical="top" wrapText="1"/>
    </xf>
    <xf numFmtId="0" fontId="7" fillId="5" borderId="1" xfId="3" applyFill="1" applyBorder="1" applyAlignment="1">
      <alignment horizontal="left" vertical="center" wrapText="1"/>
    </xf>
    <xf numFmtId="0" fontId="7" fillId="0" borderId="1" xfId="3" applyFill="1" applyBorder="1" applyAlignment="1">
      <alignment horizontal="left" vertical="center" wrapText="1"/>
    </xf>
    <xf numFmtId="49" fontId="12" fillId="5" borderId="1" xfId="3" applyNumberFormat="1" applyFont="1" applyFill="1" applyBorder="1" applyAlignment="1">
      <alignment horizontal="center" vertical="top" wrapText="1" shrinkToFit="1"/>
    </xf>
    <xf numFmtId="0" fontId="10" fillId="0" borderId="0" xfId="3" applyFont="1" applyAlignment="1">
      <alignment horizontal="center"/>
    </xf>
    <xf numFmtId="0" fontId="19" fillId="0" borderId="3" xfId="3" applyFont="1" applyFill="1" applyBorder="1" applyAlignment="1">
      <alignment horizontal="left" vertical="center" wrapText="1"/>
    </xf>
    <xf numFmtId="0" fontId="19" fillId="0" borderId="4" xfId="3" applyFont="1" applyFill="1" applyBorder="1" applyAlignment="1">
      <alignment horizontal="left" vertical="center" wrapText="1"/>
    </xf>
    <xf numFmtId="0" fontId="19" fillId="0" borderId="5" xfId="3" applyFont="1" applyFill="1" applyBorder="1" applyAlignment="1">
      <alignment horizontal="left" vertical="center" wrapText="1"/>
    </xf>
    <xf numFmtId="176" fontId="12" fillId="0" borderId="1" xfId="3" applyNumberFormat="1" applyFont="1" applyFill="1" applyBorder="1" applyAlignment="1">
      <alignment vertical="center" wrapText="1"/>
    </xf>
    <xf numFmtId="176" fontId="12" fillId="0" borderId="3" xfId="0" applyNumberFormat="1" applyFont="1" applyFill="1" applyBorder="1" applyAlignment="1">
      <alignment horizontal="left" vertical="center" wrapText="1"/>
    </xf>
    <xf numFmtId="176" fontId="12" fillId="0" borderId="4" xfId="0" applyNumberFormat="1" applyFont="1" applyFill="1" applyBorder="1" applyAlignment="1">
      <alignment horizontal="left" vertical="center" wrapText="1"/>
    </xf>
    <xf numFmtId="176" fontId="12" fillId="0" borderId="5" xfId="0" applyNumberFormat="1" applyFont="1" applyFill="1" applyBorder="1" applyAlignment="1">
      <alignment horizontal="left" vertical="center" wrapText="1"/>
    </xf>
    <xf numFmtId="176" fontId="12" fillId="0" borderId="3" xfId="5" applyNumberFormat="1" applyFont="1" applyFill="1" applyBorder="1" applyAlignment="1">
      <alignment horizontal="left" vertical="center" wrapText="1"/>
    </xf>
    <xf numFmtId="176" fontId="12" fillId="0" borderId="4" xfId="5" applyNumberFormat="1" applyFont="1" applyFill="1" applyBorder="1" applyAlignment="1">
      <alignment horizontal="left" vertical="center" wrapText="1"/>
    </xf>
    <xf numFmtId="176" fontId="12" fillId="0" borderId="5" xfId="5" applyNumberFormat="1" applyFont="1" applyFill="1" applyBorder="1" applyAlignment="1">
      <alignment horizontal="left" vertical="center" wrapText="1"/>
    </xf>
  </cellXfs>
  <cellStyles count="25">
    <cellStyle name="쉼표 [0]" xfId="4" builtinId="6"/>
    <cellStyle name="쉼표 [0] 2 2" xfId="1"/>
    <cellStyle name="표준" xfId="0" builtinId="0"/>
    <cellStyle name="표준 2" xfId="2"/>
    <cellStyle name="표준 2 2" xfId="14"/>
    <cellStyle name="표준 3" xfId="3"/>
    <cellStyle name="표준 3 10" xfId="11"/>
    <cellStyle name="표준 3 11" xfId="15"/>
    <cellStyle name="표준 3 12" xfId="16"/>
    <cellStyle name="표준 3 13" xfId="10"/>
    <cellStyle name="표준 3 14" xfId="17"/>
    <cellStyle name="표준 3 15" xfId="18"/>
    <cellStyle name="표준 3 16" xfId="19"/>
    <cellStyle name="표준 3 17" xfId="9"/>
    <cellStyle name="표준 3 18" xfId="8"/>
    <cellStyle name="표준 3 19" xfId="7"/>
    <cellStyle name="표준 3 2" xfId="5"/>
    <cellStyle name="표준 3 20" xfId="6"/>
    <cellStyle name="표준 3 3" xfId="13"/>
    <cellStyle name="표준 3 4" xfId="20"/>
    <cellStyle name="표준 3 5" xfId="21"/>
    <cellStyle name="표준 3 6" xfId="22"/>
    <cellStyle name="표준 3 7" xfId="12"/>
    <cellStyle name="표준 3 8" xfId="23"/>
    <cellStyle name="표준 3 9" xfId="24"/>
  </cellStyles>
  <dxfs count="0"/>
  <tableStyles count="0" defaultTableStyle="TableStyleMedium9" defaultPivotStyle="PivotStyleLight16"/>
  <colors>
    <mruColors>
      <color rgb="FF0033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jcity\AppData\Local\Temp\HAMONITEMP\&#44228;&#49549;&#48708;&#49324;&#50629;&#51312;&#49436;(&#46020;&#49884;&#44060;&#48156;&#44284;)_2&#54924;&#52628;&#4422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jcity\AppData\Local\Temp\HAMONITEMP\2016&#45380;%20&#51228;2&#54924;%20&#52628;&#44032;&#44221;&#51221;&#50696;&#49328;%20&#44228;&#49549;&#48708;&#49324;&#50629;(&#48320;&#44221;)&#51312;&#49436;(&#54616;&#49688;&#51221;&#52293;&#44284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계속비사업조서(서식)"/>
      <sheetName val="참고) 2015년도 3회추경 계속비 승인내역"/>
      <sheetName val="참고) 2016년도 본예산 계속비 승인 요청내역"/>
    </sheetNames>
    <sheetDataSet>
      <sheetData sheetId="0">
        <row r="24">
          <cell r="L24">
            <v>65312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계속비사업조서(서식)"/>
      <sheetName val="참고) 2016년도 1회추경 계속비 승인내역"/>
    </sheetNames>
    <sheetDataSet>
      <sheetData sheetId="0">
        <row r="18">
          <cell r="H18">
            <v>642622</v>
          </cell>
          <cell r="K18">
            <v>1546785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39997558519241921"/>
    <outlinePr summaryBelow="0" summaryRight="0"/>
  </sheetPr>
  <dimension ref="A1:U503"/>
  <sheetViews>
    <sheetView tabSelected="1" view="pageBreakPreview" zoomScaleNormal="100" zoomScaleSheetLayoutView="100" workbookViewId="0">
      <pane ySplit="5" topLeftCell="A347" activePane="bottomLeft" state="frozen"/>
      <selection pane="bottomLeft" activeCell="Q351" sqref="Q351:Q353"/>
    </sheetView>
  </sheetViews>
  <sheetFormatPr defaultRowHeight="12.75" customHeight="1"/>
  <cols>
    <col min="1" max="2" width="8.6640625" style="88" customWidth="1"/>
    <col min="3" max="3" width="8.21875" style="88" customWidth="1"/>
    <col min="4" max="4" width="9.21875" style="89" customWidth="1"/>
    <col min="5" max="5" width="5.77734375" style="89" customWidth="1"/>
    <col min="6" max="6" width="26" style="89" customWidth="1"/>
    <col min="7" max="16" width="9.109375" style="90" customWidth="1"/>
    <col min="17" max="17" width="18.6640625" style="91" customWidth="1"/>
    <col min="18" max="18" width="22.77734375" style="12" hidden="1" customWidth="1"/>
    <col min="19" max="19" width="10.109375" style="15" customWidth="1"/>
    <col min="20" max="16384" width="8.88671875" style="3"/>
  </cols>
  <sheetData>
    <row r="1" spans="1:21" ht="5.25" customHeight="1"/>
    <row r="2" spans="1:21" ht="37.5" customHeight="1">
      <c r="A2" s="162" t="s">
        <v>80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</row>
    <row r="3" spans="1:21" ht="15" customHeight="1">
      <c r="Q3" s="92" t="s">
        <v>79</v>
      </c>
    </row>
    <row r="4" spans="1:21" ht="23.25" customHeight="1">
      <c r="A4" s="163" t="s">
        <v>1180</v>
      </c>
      <c r="B4" s="163"/>
      <c r="C4" s="163"/>
      <c r="D4" s="163" t="s">
        <v>1181</v>
      </c>
      <c r="E4" s="163" t="s">
        <v>0</v>
      </c>
      <c r="F4" s="163" t="s">
        <v>1</v>
      </c>
      <c r="G4" s="172" t="s">
        <v>2</v>
      </c>
      <c r="H4" s="174" t="s">
        <v>1182</v>
      </c>
      <c r="I4" s="174"/>
      <c r="J4" s="174"/>
      <c r="K4" s="174" t="s">
        <v>1183</v>
      </c>
      <c r="L4" s="174"/>
      <c r="M4" s="174"/>
      <c r="N4" s="174" t="s">
        <v>1184</v>
      </c>
      <c r="O4" s="174" t="s">
        <v>1185</v>
      </c>
      <c r="P4" s="175" t="s">
        <v>1186</v>
      </c>
      <c r="Q4" s="168" t="s">
        <v>1187</v>
      </c>
      <c r="R4" s="233" t="s">
        <v>78</v>
      </c>
    </row>
    <row r="5" spans="1:21" ht="23.25" customHeight="1">
      <c r="A5" s="95" t="s">
        <v>1188</v>
      </c>
      <c r="B5" s="95" t="s">
        <v>1189</v>
      </c>
      <c r="C5" s="95" t="s">
        <v>1190</v>
      </c>
      <c r="D5" s="163"/>
      <c r="E5" s="163"/>
      <c r="F5" s="163"/>
      <c r="G5" s="173"/>
      <c r="H5" s="96" t="s">
        <v>3</v>
      </c>
      <c r="I5" s="96" t="s">
        <v>4</v>
      </c>
      <c r="J5" s="96" t="s">
        <v>5</v>
      </c>
      <c r="K5" s="96" t="s">
        <v>3</v>
      </c>
      <c r="L5" s="96" t="s">
        <v>4</v>
      </c>
      <c r="M5" s="96" t="s">
        <v>5</v>
      </c>
      <c r="N5" s="174"/>
      <c r="O5" s="174"/>
      <c r="P5" s="175"/>
      <c r="Q5" s="169"/>
      <c r="R5" s="234"/>
    </row>
    <row r="6" spans="1:21" ht="24" customHeight="1">
      <c r="A6" s="170" t="s">
        <v>1191</v>
      </c>
      <c r="B6" s="170"/>
      <c r="C6" s="170"/>
      <c r="D6" s="170"/>
      <c r="E6" s="97" t="s">
        <v>1192</v>
      </c>
      <c r="F6" s="170" t="s">
        <v>1193</v>
      </c>
      <c r="G6" s="93">
        <f ca="1">SUM(H6,K6,N6,O6,P6)</f>
        <v>1630724114</v>
      </c>
      <c r="H6" s="93">
        <f ca="1">SUMIF($E$9:$H$556,E9,$H$9:$H$556)</f>
        <v>681205921</v>
      </c>
      <c r="I6" s="93">
        <f ca="1">SUMIF($E$9:$I$556,E9,$I$9:$I$556)</f>
        <v>664455154</v>
      </c>
      <c r="J6" s="93">
        <f ca="1">H6-I6</f>
        <v>16750767</v>
      </c>
      <c r="K6" s="93">
        <f ca="1">SUMIF($E$9:$M$556,E9,K$9:K$556)</f>
        <v>211228435</v>
      </c>
      <c r="L6" s="93">
        <f ca="1">SUMIF($E$9:$M$556,E9,L$9:L$556)</f>
        <v>133991143</v>
      </c>
      <c r="M6" s="93">
        <f ca="1">K6-L6</f>
        <v>77237292</v>
      </c>
      <c r="N6" s="93">
        <f ca="1">SUMIF($E$9:$P$556,E9,N$9:N$556)</f>
        <v>243162025</v>
      </c>
      <c r="O6" s="93">
        <f ca="1">SUMIF($E$9:$P$556,E9,O$9:O$556)</f>
        <v>286968346</v>
      </c>
      <c r="P6" s="93">
        <f ca="1">SUMIF($E$9:$P$556,E9,P$9:P$556)</f>
        <v>208159387</v>
      </c>
      <c r="Q6" s="94"/>
      <c r="R6" s="237"/>
    </row>
    <row r="7" spans="1:21" ht="24" customHeight="1">
      <c r="A7" s="170"/>
      <c r="B7" s="170"/>
      <c r="C7" s="170"/>
      <c r="D7" s="170"/>
      <c r="E7" s="97" t="s">
        <v>1194</v>
      </c>
      <c r="F7" s="170"/>
      <c r="G7" s="93">
        <f ca="1">SUM(H7,K7,N7,O7,P7)</f>
        <v>1737802459</v>
      </c>
      <c r="H7" s="93">
        <f ca="1">SUMIF($E$9:$H$556,E10,$H$9:$H$556)</f>
        <v>681205921</v>
      </c>
      <c r="I7" s="93">
        <f ca="1">SUMIF($E$9:$I$556,E10,$I$9:$I$556)</f>
        <v>673007580</v>
      </c>
      <c r="J7" s="93">
        <f ca="1">H7-I7</f>
        <v>8198341</v>
      </c>
      <c r="K7" s="93">
        <f ca="1">SUMIF($E$9:$M$556,E10,K$9:K$556)</f>
        <v>211228435</v>
      </c>
      <c r="L7" s="93">
        <f ca="1">SUMIF($E$9:$M$556,E10,L$9:L$556)</f>
        <v>137487351</v>
      </c>
      <c r="M7" s="93">
        <f ca="1">K7-L7</f>
        <v>73741084</v>
      </c>
      <c r="N7" s="93">
        <f ca="1">SUMIF($E$9:$P$556,E10,N$9:N$556)</f>
        <v>277791554</v>
      </c>
      <c r="O7" s="93">
        <f ca="1">SUMIF($E$9:$P$556,E10,O$9:O$556)</f>
        <v>247415918</v>
      </c>
      <c r="P7" s="93">
        <f ca="1">SUMIF($E$9:$P$556,E10,P$9:P$556)</f>
        <v>320160631</v>
      </c>
      <c r="Q7" s="94"/>
      <c r="R7" s="237"/>
    </row>
    <row r="8" spans="1:21" ht="24" customHeight="1">
      <c r="A8" s="170"/>
      <c r="B8" s="170"/>
      <c r="C8" s="170"/>
      <c r="D8" s="170"/>
      <c r="E8" s="97" t="s">
        <v>1195</v>
      </c>
      <c r="F8" s="170"/>
      <c r="G8" s="93">
        <f t="shared" ref="G8:P8" ca="1" si="0">G7-G6</f>
        <v>107078345</v>
      </c>
      <c r="H8" s="93">
        <f t="shared" ca="1" si="0"/>
        <v>0</v>
      </c>
      <c r="I8" s="93">
        <f t="shared" ca="1" si="0"/>
        <v>8552426</v>
      </c>
      <c r="J8" s="93">
        <f t="shared" ca="1" si="0"/>
        <v>-8552426</v>
      </c>
      <c r="K8" s="93">
        <f t="shared" ca="1" si="0"/>
        <v>0</v>
      </c>
      <c r="L8" s="93">
        <f t="shared" ca="1" si="0"/>
        <v>3496208</v>
      </c>
      <c r="M8" s="93">
        <f t="shared" ca="1" si="0"/>
        <v>-3496208</v>
      </c>
      <c r="N8" s="93">
        <f t="shared" ca="1" si="0"/>
        <v>34629529</v>
      </c>
      <c r="O8" s="93">
        <f t="shared" ca="1" si="0"/>
        <v>-39552428</v>
      </c>
      <c r="P8" s="93">
        <f t="shared" ca="1" si="0"/>
        <v>112001244</v>
      </c>
      <c r="Q8" s="94"/>
      <c r="R8" s="237"/>
    </row>
    <row r="9" spans="1:21" s="44" customFormat="1" ht="51" customHeight="1">
      <c r="A9" s="171" t="s">
        <v>12</v>
      </c>
      <c r="B9" s="171" t="s">
        <v>13</v>
      </c>
      <c r="C9" s="164" t="s">
        <v>1196</v>
      </c>
      <c r="D9" s="155" t="s">
        <v>1197</v>
      </c>
      <c r="E9" s="98" t="s">
        <v>1192</v>
      </c>
      <c r="F9" s="113" t="s">
        <v>1198</v>
      </c>
      <c r="G9" s="72">
        <f>SUM(H9,K9,N9,O9,P9)</f>
        <v>933391</v>
      </c>
      <c r="H9" s="72">
        <v>403391</v>
      </c>
      <c r="I9" s="72">
        <v>403391</v>
      </c>
      <c r="J9" s="72">
        <f>H9-I9</f>
        <v>0</v>
      </c>
      <c r="K9" s="72">
        <v>530000</v>
      </c>
      <c r="L9" s="72">
        <v>462864</v>
      </c>
      <c r="M9" s="72">
        <f>K9-L9</f>
        <v>67136</v>
      </c>
      <c r="N9" s="73">
        <v>0</v>
      </c>
      <c r="O9" s="73">
        <v>0</v>
      </c>
      <c r="P9" s="73">
        <v>0</v>
      </c>
      <c r="Q9" s="165" t="s">
        <v>1199</v>
      </c>
      <c r="R9" s="235"/>
      <c r="S9" s="140">
        <f>SUM(H9,K9,N9,O9,P9)</f>
        <v>933391</v>
      </c>
      <c r="T9" s="141">
        <v>933391</v>
      </c>
      <c r="U9" s="141">
        <f>IF(S9=G9,0,1)</f>
        <v>0</v>
      </c>
    </row>
    <row r="10" spans="1:21" s="44" customFormat="1" ht="51" customHeight="1">
      <c r="A10" s="171"/>
      <c r="B10" s="171"/>
      <c r="C10" s="164"/>
      <c r="D10" s="155"/>
      <c r="E10" s="98" t="s">
        <v>7</v>
      </c>
      <c r="F10" s="113" t="s">
        <v>1198</v>
      </c>
      <c r="G10" s="72">
        <f>SUM(H10,K10,N10,O10,P10)</f>
        <v>933391</v>
      </c>
      <c r="H10" s="72">
        <v>403391</v>
      </c>
      <c r="I10" s="72">
        <v>403391</v>
      </c>
      <c r="J10" s="72">
        <f>H10-I10</f>
        <v>0</v>
      </c>
      <c r="K10" s="72">
        <v>530000</v>
      </c>
      <c r="L10" s="72">
        <v>486551</v>
      </c>
      <c r="M10" s="72">
        <f>K10-L10</f>
        <v>43449</v>
      </c>
      <c r="N10" s="73">
        <v>0</v>
      </c>
      <c r="O10" s="73">
        <v>0</v>
      </c>
      <c r="P10" s="73">
        <v>0</v>
      </c>
      <c r="Q10" s="165"/>
      <c r="R10" s="235"/>
      <c r="S10" s="140">
        <f t="shared" ref="S10:S73" si="1">SUM(H10,K10,N10,O10,P10)</f>
        <v>933391</v>
      </c>
      <c r="T10" s="141">
        <v>933391</v>
      </c>
      <c r="U10" s="141">
        <f t="shared" ref="U10:U73" si="2">IF(S10=G10,0,1)</f>
        <v>0</v>
      </c>
    </row>
    <row r="11" spans="1:21" s="44" customFormat="1" ht="51" customHeight="1">
      <c r="A11" s="171"/>
      <c r="B11" s="171"/>
      <c r="C11" s="164"/>
      <c r="D11" s="155"/>
      <c r="E11" s="98" t="s">
        <v>8</v>
      </c>
      <c r="F11" s="42"/>
      <c r="G11" s="73">
        <f t="shared" ref="G11:P11" si="3">G10-G9</f>
        <v>0</v>
      </c>
      <c r="H11" s="73">
        <f t="shared" si="3"/>
        <v>0</v>
      </c>
      <c r="I11" s="73">
        <f t="shared" si="3"/>
        <v>0</v>
      </c>
      <c r="J11" s="73">
        <f t="shared" si="3"/>
        <v>0</v>
      </c>
      <c r="K11" s="73">
        <f t="shared" si="3"/>
        <v>0</v>
      </c>
      <c r="L11" s="73">
        <f t="shared" si="3"/>
        <v>23687</v>
      </c>
      <c r="M11" s="73">
        <f t="shared" si="3"/>
        <v>-23687</v>
      </c>
      <c r="N11" s="73">
        <f t="shared" si="3"/>
        <v>0</v>
      </c>
      <c r="O11" s="73">
        <f t="shared" si="3"/>
        <v>0</v>
      </c>
      <c r="P11" s="73">
        <f t="shared" si="3"/>
        <v>0</v>
      </c>
      <c r="Q11" s="165"/>
      <c r="R11" s="235"/>
      <c r="S11" s="140">
        <f t="shared" si="1"/>
        <v>0</v>
      </c>
      <c r="T11" s="141">
        <v>0</v>
      </c>
      <c r="U11" s="141">
        <f t="shared" si="2"/>
        <v>0</v>
      </c>
    </row>
    <row r="12" spans="1:21" s="44" customFormat="1" ht="51" customHeight="1">
      <c r="A12" s="159" t="s">
        <v>1200</v>
      </c>
      <c r="B12" s="159" t="s">
        <v>1201</v>
      </c>
      <c r="C12" s="166" t="s">
        <v>1202</v>
      </c>
      <c r="D12" s="256" t="s">
        <v>1197</v>
      </c>
      <c r="E12" s="98" t="s">
        <v>1192</v>
      </c>
      <c r="F12" s="99"/>
      <c r="G12" s="72"/>
      <c r="H12" s="72"/>
      <c r="I12" s="72"/>
      <c r="J12" s="72"/>
      <c r="K12" s="72"/>
      <c r="L12" s="72"/>
      <c r="M12" s="72"/>
      <c r="N12" s="101"/>
      <c r="O12" s="72"/>
      <c r="P12" s="72"/>
      <c r="Q12" s="161" t="s">
        <v>1203</v>
      </c>
      <c r="R12" s="235"/>
      <c r="S12" s="140">
        <f t="shared" si="1"/>
        <v>0</v>
      </c>
      <c r="T12" s="141">
        <v>0</v>
      </c>
      <c r="U12" s="141">
        <f t="shared" si="2"/>
        <v>0</v>
      </c>
    </row>
    <row r="13" spans="1:21" s="44" customFormat="1" ht="51" customHeight="1">
      <c r="A13" s="160"/>
      <c r="B13" s="160"/>
      <c r="C13" s="166"/>
      <c r="D13" s="257"/>
      <c r="E13" s="98" t="s">
        <v>7</v>
      </c>
      <c r="F13" s="99" t="s">
        <v>1204</v>
      </c>
      <c r="G13" s="72">
        <f>SUM(H13,K13,N13,O13,P13)</f>
        <v>1508000</v>
      </c>
      <c r="H13" s="62">
        <v>0</v>
      </c>
      <c r="I13" s="62">
        <v>0</v>
      </c>
      <c r="J13" s="72">
        <f>H13-I13</f>
        <v>0</v>
      </c>
      <c r="K13" s="62">
        <v>0</v>
      </c>
      <c r="L13" s="62">
        <v>0</v>
      </c>
      <c r="M13" s="62">
        <f>K13-L13</f>
        <v>0</v>
      </c>
      <c r="N13" s="101">
        <v>1508000</v>
      </c>
      <c r="O13" s="62">
        <v>0</v>
      </c>
      <c r="P13" s="62">
        <v>0</v>
      </c>
      <c r="Q13" s="161"/>
      <c r="R13" s="235"/>
      <c r="S13" s="140">
        <f t="shared" si="1"/>
        <v>1508000</v>
      </c>
      <c r="T13" s="141">
        <v>1508000</v>
      </c>
      <c r="U13" s="141">
        <f t="shared" si="2"/>
        <v>0</v>
      </c>
    </row>
    <row r="14" spans="1:21" s="44" customFormat="1" ht="51" customHeight="1">
      <c r="A14" s="160"/>
      <c r="B14" s="160"/>
      <c r="C14" s="166"/>
      <c r="D14" s="257"/>
      <c r="E14" s="98" t="s">
        <v>8</v>
      </c>
      <c r="F14" s="102"/>
      <c r="G14" s="73">
        <f t="shared" ref="G14:P14" si="4">G13-G12</f>
        <v>1508000</v>
      </c>
      <c r="H14" s="73">
        <f t="shared" si="4"/>
        <v>0</v>
      </c>
      <c r="I14" s="73">
        <f t="shared" si="4"/>
        <v>0</v>
      </c>
      <c r="J14" s="73">
        <f t="shared" si="4"/>
        <v>0</v>
      </c>
      <c r="K14" s="73">
        <f t="shared" si="4"/>
        <v>0</v>
      </c>
      <c r="L14" s="73">
        <f t="shared" si="4"/>
        <v>0</v>
      </c>
      <c r="M14" s="73">
        <f t="shared" si="4"/>
        <v>0</v>
      </c>
      <c r="N14" s="73">
        <f t="shared" si="4"/>
        <v>1508000</v>
      </c>
      <c r="O14" s="73">
        <f t="shared" si="4"/>
        <v>0</v>
      </c>
      <c r="P14" s="73">
        <f t="shared" si="4"/>
        <v>0</v>
      </c>
      <c r="Q14" s="161"/>
      <c r="R14" s="235"/>
      <c r="S14" s="140">
        <f t="shared" si="1"/>
        <v>1508000</v>
      </c>
      <c r="T14" s="141">
        <v>1508000</v>
      </c>
      <c r="U14" s="141">
        <f t="shared" si="2"/>
        <v>0</v>
      </c>
    </row>
    <row r="15" spans="1:21" s="44" customFormat="1" ht="51" customHeight="1">
      <c r="A15" s="159" t="s">
        <v>1200</v>
      </c>
      <c r="B15" s="159" t="s">
        <v>1201</v>
      </c>
      <c r="C15" s="189" t="s">
        <v>1205</v>
      </c>
      <c r="D15" s="256" t="s">
        <v>1197</v>
      </c>
      <c r="E15" s="98" t="s">
        <v>1192</v>
      </c>
      <c r="F15" s="99"/>
      <c r="G15" s="72"/>
      <c r="H15" s="72"/>
      <c r="I15" s="72"/>
      <c r="J15" s="72"/>
      <c r="K15" s="72"/>
      <c r="L15" s="72"/>
      <c r="M15" s="72"/>
      <c r="N15" s="101"/>
      <c r="O15" s="72"/>
      <c r="P15" s="72"/>
      <c r="Q15" s="161" t="s">
        <v>1203</v>
      </c>
      <c r="R15" s="235"/>
      <c r="S15" s="140">
        <f t="shared" si="1"/>
        <v>0</v>
      </c>
      <c r="T15" s="141">
        <v>0</v>
      </c>
      <c r="U15" s="141">
        <f t="shared" si="2"/>
        <v>0</v>
      </c>
    </row>
    <row r="16" spans="1:21" s="44" customFormat="1" ht="51" customHeight="1">
      <c r="A16" s="160"/>
      <c r="B16" s="160"/>
      <c r="C16" s="189"/>
      <c r="D16" s="257"/>
      <c r="E16" s="98" t="s">
        <v>7</v>
      </c>
      <c r="F16" s="99" t="s">
        <v>1206</v>
      </c>
      <c r="G16" s="72">
        <f>SUM(H16,K16,N16,O16,P16)</f>
        <v>487000</v>
      </c>
      <c r="H16" s="62">
        <v>0</v>
      </c>
      <c r="I16" s="62">
        <v>0</v>
      </c>
      <c r="J16" s="72">
        <f>H16-I16</f>
        <v>0</v>
      </c>
      <c r="K16" s="62">
        <v>0</v>
      </c>
      <c r="L16" s="62">
        <v>0</v>
      </c>
      <c r="M16" s="62">
        <f>K16-L16</f>
        <v>0</v>
      </c>
      <c r="N16" s="101">
        <v>487000</v>
      </c>
      <c r="O16" s="62">
        <v>0</v>
      </c>
      <c r="P16" s="62">
        <v>0</v>
      </c>
      <c r="Q16" s="161"/>
      <c r="R16" s="235"/>
      <c r="S16" s="140">
        <f t="shared" si="1"/>
        <v>487000</v>
      </c>
      <c r="T16" s="141">
        <v>487000</v>
      </c>
      <c r="U16" s="141">
        <f t="shared" si="2"/>
        <v>0</v>
      </c>
    </row>
    <row r="17" spans="1:21" s="44" customFormat="1" ht="51" customHeight="1">
      <c r="A17" s="160"/>
      <c r="B17" s="160"/>
      <c r="C17" s="189"/>
      <c r="D17" s="257"/>
      <c r="E17" s="98" t="s">
        <v>8</v>
      </c>
      <c r="F17" s="102"/>
      <c r="G17" s="73">
        <f t="shared" ref="G17:P17" si="5">G16-G15</f>
        <v>487000</v>
      </c>
      <c r="H17" s="73">
        <f t="shared" si="5"/>
        <v>0</v>
      </c>
      <c r="I17" s="73">
        <f t="shared" si="5"/>
        <v>0</v>
      </c>
      <c r="J17" s="73">
        <f t="shared" si="5"/>
        <v>0</v>
      </c>
      <c r="K17" s="73">
        <f t="shared" si="5"/>
        <v>0</v>
      </c>
      <c r="L17" s="73">
        <f t="shared" si="5"/>
        <v>0</v>
      </c>
      <c r="M17" s="73">
        <f t="shared" si="5"/>
        <v>0</v>
      </c>
      <c r="N17" s="73">
        <f t="shared" si="5"/>
        <v>487000</v>
      </c>
      <c r="O17" s="73">
        <f t="shared" si="5"/>
        <v>0</v>
      </c>
      <c r="P17" s="73">
        <f t="shared" si="5"/>
        <v>0</v>
      </c>
      <c r="Q17" s="161"/>
      <c r="R17" s="235"/>
      <c r="S17" s="140">
        <f t="shared" si="1"/>
        <v>487000</v>
      </c>
      <c r="T17" s="141">
        <v>487000</v>
      </c>
      <c r="U17" s="141">
        <f t="shared" si="2"/>
        <v>0</v>
      </c>
    </row>
    <row r="18" spans="1:21" s="44" customFormat="1" ht="51" customHeight="1">
      <c r="A18" s="159" t="s">
        <v>12</v>
      </c>
      <c r="B18" s="159" t="s">
        <v>682</v>
      </c>
      <c r="C18" s="189" t="s">
        <v>683</v>
      </c>
      <c r="D18" s="256" t="s">
        <v>684</v>
      </c>
      <c r="E18" s="98" t="s">
        <v>1192</v>
      </c>
      <c r="F18" s="99"/>
      <c r="G18" s="72"/>
      <c r="H18" s="72"/>
      <c r="I18" s="72"/>
      <c r="J18" s="72"/>
      <c r="K18" s="72"/>
      <c r="L18" s="72"/>
      <c r="M18" s="72"/>
      <c r="N18" s="101"/>
      <c r="O18" s="72"/>
      <c r="P18" s="72"/>
      <c r="Q18" s="161" t="s">
        <v>1203</v>
      </c>
      <c r="R18" s="235"/>
      <c r="S18" s="140">
        <f t="shared" si="1"/>
        <v>0</v>
      </c>
      <c r="T18" s="141">
        <v>0</v>
      </c>
      <c r="U18" s="141">
        <f t="shared" si="2"/>
        <v>0</v>
      </c>
    </row>
    <row r="19" spans="1:21" s="44" customFormat="1" ht="51" customHeight="1">
      <c r="A19" s="160"/>
      <c r="B19" s="160"/>
      <c r="C19" s="189"/>
      <c r="D19" s="257"/>
      <c r="E19" s="98" t="s">
        <v>7</v>
      </c>
      <c r="F19" s="99" t="s">
        <v>685</v>
      </c>
      <c r="G19" s="72">
        <f>SUM(H19,K19,N19,O19,P19)</f>
        <v>421000</v>
      </c>
      <c r="H19" s="62">
        <v>0</v>
      </c>
      <c r="I19" s="62">
        <v>0</v>
      </c>
      <c r="J19" s="72">
        <f>H19-I19</f>
        <v>0</v>
      </c>
      <c r="K19" s="62">
        <v>0</v>
      </c>
      <c r="L19" s="62">
        <v>0</v>
      </c>
      <c r="M19" s="62">
        <f>K19-L19</f>
        <v>0</v>
      </c>
      <c r="N19" s="101">
        <v>421000</v>
      </c>
      <c r="O19" s="62">
        <v>0</v>
      </c>
      <c r="P19" s="62">
        <v>0</v>
      </c>
      <c r="Q19" s="161"/>
      <c r="R19" s="235"/>
      <c r="S19" s="140">
        <f t="shared" si="1"/>
        <v>421000</v>
      </c>
      <c r="T19" s="141">
        <v>421000</v>
      </c>
      <c r="U19" s="141">
        <f t="shared" si="2"/>
        <v>0</v>
      </c>
    </row>
    <row r="20" spans="1:21" s="44" customFormat="1" ht="51" customHeight="1">
      <c r="A20" s="160"/>
      <c r="B20" s="160"/>
      <c r="C20" s="189"/>
      <c r="D20" s="257"/>
      <c r="E20" s="98" t="s">
        <v>8</v>
      </c>
      <c r="F20" s="42"/>
      <c r="G20" s="73">
        <f t="shared" ref="G20:P20" si="6">G19-G18</f>
        <v>421000</v>
      </c>
      <c r="H20" s="73">
        <f t="shared" si="6"/>
        <v>0</v>
      </c>
      <c r="I20" s="73">
        <f t="shared" si="6"/>
        <v>0</v>
      </c>
      <c r="J20" s="73">
        <f t="shared" si="6"/>
        <v>0</v>
      </c>
      <c r="K20" s="73">
        <f t="shared" si="6"/>
        <v>0</v>
      </c>
      <c r="L20" s="73">
        <f t="shared" si="6"/>
        <v>0</v>
      </c>
      <c r="M20" s="73">
        <f t="shared" si="6"/>
        <v>0</v>
      </c>
      <c r="N20" s="73">
        <f t="shared" si="6"/>
        <v>421000</v>
      </c>
      <c r="O20" s="73">
        <f t="shared" si="6"/>
        <v>0</v>
      </c>
      <c r="P20" s="73">
        <f t="shared" si="6"/>
        <v>0</v>
      </c>
      <c r="Q20" s="161"/>
      <c r="R20" s="235"/>
      <c r="S20" s="140">
        <f t="shared" si="1"/>
        <v>421000</v>
      </c>
      <c r="T20" s="141">
        <v>421000</v>
      </c>
      <c r="U20" s="141">
        <f t="shared" si="2"/>
        <v>0</v>
      </c>
    </row>
    <row r="21" spans="1:21" s="44" customFormat="1" ht="47.25" customHeight="1">
      <c r="A21" s="159" t="s">
        <v>686</v>
      </c>
      <c r="B21" s="159" t="s">
        <v>687</v>
      </c>
      <c r="C21" s="159" t="s">
        <v>688</v>
      </c>
      <c r="D21" s="158" t="s">
        <v>689</v>
      </c>
      <c r="E21" s="98" t="s">
        <v>1192</v>
      </c>
      <c r="F21" s="99"/>
      <c r="G21" s="72"/>
      <c r="H21" s="72"/>
      <c r="I21" s="72"/>
      <c r="J21" s="72"/>
      <c r="K21" s="72"/>
      <c r="L21" s="72"/>
      <c r="M21" s="72"/>
      <c r="N21" s="107"/>
      <c r="O21" s="107"/>
      <c r="P21" s="72"/>
      <c r="Q21" s="161" t="s">
        <v>1203</v>
      </c>
      <c r="R21" s="235"/>
      <c r="S21" s="140">
        <f t="shared" si="1"/>
        <v>0</v>
      </c>
      <c r="T21" s="141">
        <v>0</v>
      </c>
      <c r="U21" s="141">
        <f t="shared" si="2"/>
        <v>0</v>
      </c>
    </row>
    <row r="22" spans="1:21" s="44" customFormat="1" ht="47.25" customHeight="1">
      <c r="A22" s="160"/>
      <c r="B22" s="160"/>
      <c r="C22" s="160"/>
      <c r="D22" s="158"/>
      <c r="E22" s="98" t="s">
        <v>7</v>
      </c>
      <c r="F22" s="99" t="s">
        <v>690</v>
      </c>
      <c r="G22" s="72">
        <f>SUM(H22,K22,N22,O22,P22)</f>
        <v>1845720</v>
      </c>
      <c r="H22" s="62">
        <v>0</v>
      </c>
      <c r="I22" s="62">
        <v>0</v>
      </c>
      <c r="J22" s="72">
        <f>H22-I22</f>
        <v>0</v>
      </c>
      <c r="K22" s="62">
        <v>0</v>
      </c>
      <c r="L22" s="62">
        <v>0</v>
      </c>
      <c r="M22" s="62">
        <f>K22-L22</f>
        <v>0</v>
      </c>
      <c r="N22" s="107">
        <v>500000</v>
      </c>
      <c r="O22" s="107">
        <v>1345720</v>
      </c>
      <c r="P22" s="62">
        <v>0</v>
      </c>
      <c r="Q22" s="161"/>
      <c r="R22" s="235"/>
      <c r="S22" s="140">
        <f t="shared" si="1"/>
        <v>1845720</v>
      </c>
      <c r="T22" s="141">
        <v>1845720</v>
      </c>
      <c r="U22" s="141">
        <f t="shared" si="2"/>
        <v>0</v>
      </c>
    </row>
    <row r="23" spans="1:21" s="44" customFormat="1" ht="45.75" customHeight="1">
      <c r="A23" s="160"/>
      <c r="B23" s="160"/>
      <c r="C23" s="160"/>
      <c r="D23" s="158"/>
      <c r="E23" s="98" t="s">
        <v>8</v>
      </c>
      <c r="F23" s="42"/>
      <c r="G23" s="73">
        <f t="shared" ref="G23:P23" si="7">G22-G21</f>
        <v>1845720</v>
      </c>
      <c r="H23" s="73">
        <f t="shared" si="7"/>
        <v>0</v>
      </c>
      <c r="I23" s="73">
        <f t="shared" si="7"/>
        <v>0</v>
      </c>
      <c r="J23" s="73">
        <f t="shared" si="7"/>
        <v>0</v>
      </c>
      <c r="K23" s="73">
        <f t="shared" si="7"/>
        <v>0</v>
      </c>
      <c r="L23" s="73">
        <f t="shared" si="7"/>
        <v>0</v>
      </c>
      <c r="M23" s="73">
        <f t="shared" si="7"/>
        <v>0</v>
      </c>
      <c r="N23" s="73">
        <f t="shared" si="7"/>
        <v>500000</v>
      </c>
      <c r="O23" s="73">
        <f t="shared" si="7"/>
        <v>1345720</v>
      </c>
      <c r="P23" s="73">
        <f t="shared" si="7"/>
        <v>0</v>
      </c>
      <c r="Q23" s="161"/>
      <c r="R23" s="235"/>
      <c r="S23" s="140">
        <f t="shared" si="1"/>
        <v>1845720</v>
      </c>
      <c r="T23" s="141">
        <v>1845720</v>
      </c>
      <c r="U23" s="141">
        <f t="shared" si="2"/>
        <v>0</v>
      </c>
    </row>
    <row r="24" spans="1:21" s="44" customFormat="1" ht="47.25" customHeight="1">
      <c r="A24" s="153" t="s">
        <v>1207</v>
      </c>
      <c r="B24" s="153" t="s">
        <v>1208</v>
      </c>
      <c r="C24" s="153" t="s">
        <v>1209</v>
      </c>
      <c r="D24" s="155" t="s">
        <v>1210</v>
      </c>
      <c r="E24" s="98" t="s">
        <v>1192</v>
      </c>
      <c r="F24" s="103" t="s">
        <v>1211</v>
      </c>
      <c r="G24" s="72">
        <f>SUM(H24,K24,N24,O24,P24)</f>
        <v>9700000</v>
      </c>
      <c r="H24" s="72">
        <v>0</v>
      </c>
      <c r="I24" s="72">
        <v>0</v>
      </c>
      <c r="J24" s="72">
        <f>H24-I24</f>
        <v>0</v>
      </c>
      <c r="K24" s="62">
        <v>1019000</v>
      </c>
      <c r="L24" s="62">
        <v>415787</v>
      </c>
      <c r="M24" s="62">
        <f>K24-L24</f>
        <v>603213</v>
      </c>
      <c r="N24" s="62">
        <v>2809720</v>
      </c>
      <c r="O24" s="62">
        <v>5871280</v>
      </c>
      <c r="P24" s="72">
        <v>0</v>
      </c>
      <c r="Q24" s="165" t="s">
        <v>691</v>
      </c>
      <c r="R24" s="235"/>
      <c r="S24" s="140">
        <f t="shared" si="1"/>
        <v>9700000</v>
      </c>
      <c r="T24" s="141">
        <v>9700000</v>
      </c>
      <c r="U24" s="141">
        <f t="shared" si="2"/>
        <v>0</v>
      </c>
    </row>
    <row r="25" spans="1:21" s="44" customFormat="1" ht="47.25" customHeight="1">
      <c r="A25" s="154"/>
      <c r="B25" s="154"/>
      <c r="C25" s="154"/>
      <c r="D25" s="155"/>
      <c r="E25" s="98" t="s">
        <v>7</v>
      </c>
      <c r="F25" s="103" t="s">
        <v>1212</v>
      </c>
      <c r="G25" s="72">
        <f>SUM(H25,K25,N25,O25,P25)</f>
        <v>9700000</v>
      </c>
      <c r="H25" s="62">
        <v>0</v>
      </c>
      <c r="I25" s="62">
        <v>0</v>
      </c>
      <c r="J25" s="72">
        <f>H25-I25</f>
        <v>0</v>
      </c>
      <c r="K25" s="107">
        <v>1019000</v>
      </c>
      <c r="L25" s="107">
        <v>843817</v>
      </c>
      <c r="M25" s="107">
        <f>K25-L25</f>
        <v>175183</v>
      </c>
      <c r="N25" s="107">
        <v>2809720</v>
      </c>
      <c r="O25" s="107">
        <v>5871280</v>
      </c>
      <c r="P25" s="62">
        <v>0</v>
      </c>
      <c r="Q25" s="165"/>
      <c r="R25" s="235"/>
      <c r="S25" s="140">
        <f t="shared" si="1"/>
        <v>9700000</v>
      </c>
      <c r="T25" s="141">
        <v>9700000</v>
      </c>
      <c r="U25" s="141">
        <f t="shared" si="2"/>
        <v>0</v>
      </c>
    </row>
    <row r="26" spans="1:21" s="44" customFormat="1" ht="45.75" customHeight="1">
      <c r="A26" s="154"/>
      <c r="B26" s="154"/>
      <c r="C26" s="154"/>
      <c r="D26" s="155"/>
      <c r="E26" s="98" t="s">
        <v>8</v>
      </c>
      <c r="F26" s="42"/>
      <c r="G26" s="73">
        <f t="shared" ref="G26:P26" si="8">G25-G24</f>
        <v>0</v>
      </c>
      <c r="H26" s="73">
        <f t="shared" si="8"/>
        <v>0</v>
      </c>
      <c r="I26" s="73">
        <f t="shared" si="8"/>
        <v>0</v>
      </c>
      <c r="J26" s="73">
        <f t="shared" si="8"/>
        <v>0</v>
      </c>
      <c r="K26" s="73">
        <f t="shared" si="8"/>
        <v>0</v>
      </c>
      <c r="L26" s="73">
        <f t="shared" si="8"/>
        <v>428030</v>
      </c>
      <c r="M26" s="73">
        <f t="shared" si="8"/>
        <v>-428030</v>
      </c>
      <c r="N26" s="73">
        <f t="shared" si="8"/>
        <v>0</v>
      </c>
      <c r="O26" s="73">
        <f t="shared" si="8"/>
        <v>0</v>
      </c>
      <c r="P26" s="73">
        <f t="shared" si="8"/>
        <v>0</v>
      </c>
      <c r="Q26" s="165"/>
      <c r="R26" s="235"/>
      <c r="S26" s="140">
        <f t="shared" si="1"/>
        <v>0</v>
      </c>
      <c r="T26" s="141">
        <v>0</v>
      </c>
      <c r="U26" s="141">
        <f t="shared" si="2"/>
        <v>0</v>
      </c>
    </row>
    <row r="27" spans="1:21" s="44" customFormat="1" ht="40.5" customHeight="1">
      <c r="A27" s="159" t="s">
        <v>692</v>
      </c>
      <c r="B27" s="159" t="s">
        <v>693</v>
      </c>
      <c r="C27" s="159" t="s">
        <v>694</v>
      </c>
      <c r="D27" s="232" t="s">
        <v>695</v>
      </c>
      <c r="E27" s="98" t="s">
        <v>1192</v>
      </c>
      <c r="F27" s="113"/>
      <c r="G27" s="72"/>
      <c r="H27" s="72"/>
      <c r="I27" s="72"/>
      <c r="J27" s="72">
        <f>H27-I27</f>
        <v>0</v>
      </c>
      <c r="K27" s="72"/>
      <c r="L27" s="72"/>
      <c r="M27" s="72"/>
      <c r="N27" s="73"/>
      <c r="O27" s="73"/>
      <c r="P27" s="73"/>
      <c r="Q27" s="165" t="s">
        <v>1213</v>
      </c>
      <c r="R27" s="235"/>
      <c r="S27" s="140">
        <f t="shared" si="1"/>
        <v>0</v>
      </c>
      <c r="T27" s="141">
        <v>0</v>
      </c>
      <c r="U27" s="141">
        <f t="shared" si="2"/>
        <v>0</v>
      </c>
    </row>
    <row r="28" spans="1:21" s="44" customFormat="1" ht="46.5" customHeight="1">
      <c r="A28" s="160"/>
      <c r="B28" s="160"/>
      <c r="C28" s="160"/>
      <c r="D28" s="232"/>
      <c r="E28" s="106" t="s">
        <v>7</v>
      </c>
      <c r="F28" s="99" t="s">
        <v>696</v>
      </c>
      <c r="G28" s="72">
        <f>SUM(H28,K28,N28,O28,P28)</f>
        <v>1000000</v>
      </c>
      <c r="H28" s="62">
        <v>0</v>
      </c>
      <c r="I28" s="62">
        <v>0</v>
      </c>
      <c r="J28" s="72">
        <f>H28-I28</f>
        <v>0</v>
      </c>
      <c r="K28" s="62">
        <v>0</v>
      </c>
      <c r="L28" s="62">
        <v>0</v>
      </c>
      <c r="M28" s="62">
        <f>K28-L28</f>
        <v>0</v>
      </c>
      <c r="N28" s="101">
        <v>1000000</v>
      </c>
      <c r="O28" s="62">
        <v>0</v>
      </c>
      <c r="P28" s="62">
        <v>0</v>
      </c>
      <c r="Q28" s="165"/>
      <c r="R28" s="235"/>
      <c r="S28" s="140">
        <f t="shared" si="1"/>
        <v>1000000</v>
      </c>
      <c r="T28" s="141">
        <v>1000000</v>
      </c>
      <c r="U28" s="141">
        <f t="shared" si="2"/>
        <v>0</v>
      </c>
    </row>
    <row r="29" spans="1:21" s="44" customFormat="1" ht="40.5" customHeight="1">
      <c r="A29" s="160"/>
      <c r="B29" s="160"/>
      <c r="C29" s="160"/>
      <c r="D29" s="232"/>
      <c r="E29" s="106" t="s">
        <v>8</v>
      </c>
      <c r="F29" s="103"/>
      <c r="G29" s="73">
        <f t="shared" ref="G29:P29" si="9">G28-G27</f>
        <v>1000000</v>
      </c>
      <c r="H29" s="73">
        <f t="shared" si="9"/>
        <v>0</v>
      </c>
      <c r="I29" s="73">
        <f t="shared" si="9"/>
        <v>0</v>
      </c>
      <c r="J29" s="73">
        <f t="shared" si="9"/>
        <v>0</v>
      </c>
      <c r="K29" s="73">
        <f t="shared" si="9"/>
        <v>0</v>
      </c>
      <c r="L29" s="73">
        <f t="shared" si="9"/>
        <v>0</v>
      </c>
      <c r="M29" s="73">
        <f t="shared" si="9"/>
        <v>0</v>
      </c>
      <c r="N29" s="73">
        <f t="shared" si="9"/>
        <v>1000000</v>
      </c>
      <c r="O29" s="73">
        <f t="shared" si="9"/>
        <v>0</v>
      </c>
      <c r="P29" s="73">
        <f t="shared" si="9"/>
        <v>0</v>
      </c>
      <c r="Q29" s="165"/>
      <c r="R29" s="235"/>
      <c r="S29" s="140">
        <f t="shared" si="1"/>
        <v>1000000</v>
      </c>
      <c r="T29" s="141">
        <v>1000000</v>
      </c>
      <c r="U29" s="141">
        <f t="shared" si="2"/>
        <v>0</v>
      </c>
    </row>
    <row r="30" spans="1:21" s="44" customFormat="1" ht="44.25" customHeight="1">
      <c r="A30" s="153" t="s">
        <v>1214</v>
      </c>
      <c r="B30" s="153" t="s">
        <v>1215</v>
      </c>
      <c r="C30" s="153" t="s">
        <v>1216</v>
      </c>
      <c r="D30" s="155" t="s">
        <v>1217</v>
      </c>
      <c r="E30" s="98" t="s">
        <v>1192</v>
      </c>
      <c r="F30" s="103" t="s">
        <v>910</v>
      </c>
      <c r="G30" s="72">
        <f>SUM(H30,K30,N30,O30,P30)</f>
        <v>7800000</v>
      </c>
      <c r="H30" s="62">
        <v>0</v>
      </c>
      <c r="I30" s="62">
        <v>0</v>
      </c>
      <c r="J30" s="72">
        <f>H30-I30</f>
        <v>0</v>
      </c>
      <c r="K30" s="62">
        <v>0</v>
      </c>
      <c r="L30" s="62">
        <v>0</v>
      </c>
      <c r="M30" s="62">
        <f>K30-L30</f>
        <v>0</v>
      </c>
      <c r="N30" s="62">
        <v>303030</v>
      </c>
      <c r="O30" s="62">
        <v>7496970</v>
      </c>
      <c r="P30" s="62">
        <v>0</v>
      </c>
      <c r="Q30" s="161" t="s">
        <v>697</v>
      </c>
      <c r="R30" s="235"/>
      <c r="S30" s="140">
        <f t="shared" si="1"/>
        <v>7800000</v>
      </c>
      <c r="T30" s="141">
        <v>7800000</v>
      </c>
      <c r="U30" s="141">
        <f t="shared" si="2"/>
        <v>0</v>
      </c>
    </row>
    <row r="31" spans="1:21" s="44" customFormat="1" ht="44.25" customHeight="1">
      <c r="A31" s="154"/>
      <c r="B31" s="154"/>
      <c r="C31" s="154"/>
      <c r="D31" s="155"/>
      <c r="E31" s="106" t="s">
        <v>7</v>
      </c>
      <c r="F31" s="103" t="s">
        <v>910</v>
      </c>
      <c r="G31" s="72">
        <f>SUM(H31,K31,N31,O31,P31)</f>
        <v>7800000</v>
      </c>
      <c r="H31" s="62">
        <v>0</v>
      </c>
      <c r="I31" s="62">
        <v>0</v>
      </c>
      <c r="J31" s="72">
        <f>H31-I31</f>
        <v>0</v>
      </c>
      <c r="K31" s="62">
        <v>0</v>
      </c>
      <c r="L31" s="62">
        <v>0</v>
      </c>
      <c r="M31" s="62">
        <f>K31-L31</f>
        <v>0</v>
      </c>
      <c r="N31" s="62">
        <v>303030</v>
      </c>
      <c r="O31" s="62">
        <v>7496970</v>
      </c>
      <c r="P31" s="62">
        <v>0</v>
      </c>
      <c r="Q31" s="161"/>
      <c r="R31" s="235"/>
      <c r="S31" s="140">
        <f t="shared" si="1"/>
        <v>7800000</v>
      </c>
      <c r="T31" s="141">
        <v>7800000</v>
      </c>
      <c r="U31" s="141">
        <f t="shared" si="2"/>
        <v>0</v>
      </c>
    </row>
    <row r="32" spans="1:21" s="44" customFormat="1" ht="44.25" customHeight="1">
      <c r="A32" s="154"/>
      <c r="B32" s="154"/>
      <c r="C32" s="154"/>
      <c r="D32" s="155"/>
      <c r="E32" s="106" t="s">
        <v>8</v>
      </c>
      <c r="F32" s="103"/>
      <c r="G32" s="73">
        <f t="shared" ref="G32:P32" si="10">G31-G30</f>
        <v>0</v>
      </c>
      <c r="H32" s="73">
        <f t="shared" si="10"/>
        <v>0</v>
      </c>
      <c r="I32" s="73">
        <f t="shared" si="10"/>
        <v>0</v>
      </c>
      <c r="J32" s="73">
        <f t="shared" si="10"/>
        <v>0</v>
      </c>
      <c r="K32" s="73">
        <f t="shared" si="10"/>
        <v>0</v>
      </c>
      <c r="L32" s="73">
        <f t="shared" si="10"/>
        <v>0</v>
      </c>
      <c r="M32" s="73">
        <f t="shared" si="10"/>
        <v>0</v>
      </c>
      <c r="N32" s="73">
        <f t="shared" si="10"/>
        <v>0</v>
      </c>
      <c r="O32" s="73">
        <f t="shared" si="10"/>
        <v>0</v>
      </c>
      <c r="P32" s="73">
        <f t="shared" si="10"/>
        <v>0</v>
      </c>
      <c r="Q32" s="161"/>
      <c r="R32" s="235"/>
      <c r="S32" s="140">
        <f t="shared" si="1"/>
        <v>0</v>
      </c>
      <c r="T32" s="141">
        <v>0</v>
      </c>
      <c r="U32" s="141">
        <f t="shared" si="2"/>
        <v>0</v>
      </c>
    </row>
    <row r="33" spans="1:21" s="44" customFormat="1" ht="48.75" customHeight="1">
      <c r="A33" s="153" t="s">
        <v>1218</v>
      </c>
      <c r="B33" s="153" t="s">
        <v>15</v>
      </c>
      <c r="C33" s="153" t="s">
        <v>16</v>
      </c>
      <c r="D33" s="155" t="s">
        <v>1219</v>
      </c>
      <c r="E33" s="98" t="s">
        <v>681</v>
      </c>
      <c r="F33" s="113" t="s">
        <v>1220</v>
      </c>
      <c r="G33" s="72">
        <f>SUM(H33,K33,N33,O33,P33)</f>
        <v>12465780</v>
      </c>
      <c r="H33" s="72">
        <v>10315780</v>
      </c>
      <c r="I33" s="72">
        <v>10315780</v>
      </c>
      <c r="J33" s="72">
        <f>H33-I33</f>
        <v>0</v>
      </c>
      <c r="K33" s="72">
        <v>2150000</v>
      </c>
      <c r="L33" s="72">
        <f>401575+516721</f>
        <v>918296</v>
      </c>
      <c r="M33" s="72">
        <f>K33-L33</f>
        <v>1231704</v>
      </c>
      <c r="N33" s="73">
        <v>0</v>
      </c>
      <c r="O33" s="73">
        <v>0</v>
      </c>
      <c r="P33" s="73">
        <v>0</v>
      </c>
      <c r="Q33" s="161" t="s">
        <v>1221</v>
      </c>
      <c r="R33" s="235"/>
      <c r="S33" s="140">
        <f t="shared" si="1"/>
        <v>12465780</v>
      </c>
      <c r="T33" s="141">
        <v>12465780</v>
      </c>
      <c r="U33" s="141">
        <f t="shared" si="2"/>
        <v>0</v>
      </c>
    </row>
    <row r="34" spans="1:21" s="44" customFormat="1" ht="48.75" customHeight="1">
      <c r="A34" s="153"/>
      <c r="B34" s="153"/>
      <c r="C34" s="154"/>
      <c r="D34" s="155"/>
      <c r="E34" s="106" t="s">
        <v>7</v>
      </c>
      <c r="F34" s="113" t="s">
        <v>1222</v>
      </c>
      <c r="G34" s="72">
        <f>SUM(H34,K34,N34,O34,P34)</f>
        <v>12465780</v>
      </c>
      <c r="H34" s="72">
        <v>10315780</v>
      </c>
      <c r="I34" s="72">
        <v>10315780</v>
      </c>
      <c r="J34" s="72">
        <f>H34-I34</f>
        <v>0</v>
      </c>
      <c r="K34" s="72">
        <v>2150000</v>
      </c>
      <c r="L34" s="72">
        <v>1269525</v>
      </c>
      <c r="M34" s="72">
        <f>K34-L34</f>
        <v>880475</v>
      </c>
      <c r="N34" s="72">
        <v>0</v>
      </c>
      <c r="O34" s="72">
        <v>0</v>
      </c>
      <c r="P34" s="72">
        <v>0</v>
      </c>
      <c r="Q34" s="161"/>
      <c r="R34" s="235"/>
      <c r="S34" s="140">
        <f t="shared" si="1"/>
        <v>12465780</v>
      </c>
      <c r="T34" s="141">
        <v>12465780</v>
      </c>
      <c r="U34" s="141">
        <f t="shared" si="2"/>
        <v>0</v>
      </c>
    </row>
    <row r="35" spans="1:21" s="44" customFormat="1" ht="46.5" customHeight="1">
      <c r="A35" s="153"/>
      <c r="B35" s="153"/>
      <c r="C35" s="154"/>
      <c r="D35" s="155"/>
      <c r="E35" s="106" t="s">
        <v>8</v>
      </c>
      <c r="F35" s="103"/>
      <c r="G35" s="73">
        <f t="shared" ref="G35:P35" si="11">G34-G33</f>
        <v>0</v>
      </c>
      <c r="H35" s="73">
        <f t="shared" si="11"/>
        <v>0</v>
      </c>
      <c r="I35" s="73">
        <f t="shared" si="11"/>
        <v>0</v>
      </c>
      <c r="J35" s="73">
        <f t="shared" si="11"/>
        <v>0</v>
      </c>
      <c r="K35" s="73">
        <f t="shared" si="11"/>
        <v>0</v>
      </c>
      <c r="L35" s="73">
        <f t="shared" si="11"/>
        <v>351229</v>
      </c>
      <c r="M35" s="73">
        <f t="shared" si="11"/>
        <v>-351229</v>
      </c>
      <c r="N35" s="73">
        <f t="shared" si="11"/>
        <v>0</v>
      </c>
      <c r="O35" s="73">
        <f t="shared" si="11"/>
        <v>0</v>
      </c>
      <c r="P35" s="73">
        <f t="shared" si="11"/>
        <v>0</v>
      </c>
      <c r="Q35" s="161"/>
      <c r="R35" s="235"/>
      <c r="S35" s="140">
        <f t="shared" si="1"/>
        <v>0</v>
      </c>
      <c r="T35" s="141">
        <v>0</v>
      </c>
      <c r="U35" s="141">
        <f t="shared" si="2"/>
        <v>0</v>
      </c>
    </row>
    <row r="36" spans="1:21" s="44" customFormat="1" ht="53.25" customHeight="1">
      <c r="A36" s="153" t="s">
        <v>1223</v>
      </c>
      <c r="B36" s="153" t="s">
        <v>15</v>
      </c>
      <c r="C36" s="153" t="s">
        <v>17</v>
      </c>
      <c r="D36" s="155" t="s">
        <v>1224</v>
      </c>
      <c r="E36" s="98" t="s">
        <v>911</v>
      </c>
      <c r="F36" s="113" t="s">
        <v>1225</v>
      </c>
      <c r="G36" s="72">
        <f>SUM(H36,K36,N36,O36,P36)</f>
        <v>9612410</v>
      </c>
      <c r="H36" s="72">
        <v>9212410</v>
      </c>
      <c r="I36" s="72">
        <v>9212410</v>
      </c>
      <c r="J36" s="72">
        <f>H36-I36</f>
        <v>0</v>
      </c>
      <c r="K36" s="72">
        <v>400000</v>
      </c>
      <c r="L36" s="72">
        <v>344364</v>
      </c>
      <c r="M36" s="72">
        <f>K36-L36</f>
        <v>55636</v>
      </c>
      <c r="N36" s="72">
        <v>0</v>
      </c>
      <c r="O36" s="72">
        <v>0</v>
      </c>
      <c r="P36" s="72">
        <v>0</v>
      </c>
      <c r="Q36" s="161" t="s">
        <v>1226</v>
      </c>
      <c r="R36" s="235"/>
      <c r="S36" s="140">
        <f t="shared" si="1"/>
        <v>9612410</v>
      </c>
      <c r="T36" s="141">
        <v>9612410</v>
      </c>
      <c r="U36" s="141">
        <f t="shared" si="2"/>
        <v>0</v>
      </c>
    </row>
    <row r="37" spans="1:21" s="44" customFormat="1" ht="53.25" customHeight="1">
      <c r="A37" s="153"/>
      <c r="B37" s="153"/>
      <c r="C37" s="153"/>
      <c r="D37" s="155"/>
      <c r="E37" s="106" t="s">
        <v>7</v>
      </c>
      <c r="F37" s="112" t="s">
        <v>1470</v>
      </c>
      <c r="G37" s="72">
        <f>SUM(H37,K37,N37,O37,P37)</f>
        <v>9612410</v>
      </c>
      <c r="H37" s="72">
        <v>9212410</v>
      </c>
      <c r="I37" s="72">
        <v>9212410</v>
      </c>
      <c r="J37" s="72">
        <f>H37-I37</f>
        <v>0</v>
      </c>
      <c r="K37" s="72">
        <v>400000</v>
      </c>
      <c r="L37" s="72">
        <v>400000</v>
      </c>
      <c r="M37" s="72">
        <f>K37-L37</f>
        <v>0</v>
      </c>
      <c r="N37" s="72">
        <v>0</v>
      </c>
      <c r="O37" s="72">
        <v>0</v>
      </c>
      <c r="P37" s="72">
        <v>0</v>
      </c>
      <c r="Q37" s="161"/>
      <c r="R37" s="235"/>
      <c r="S37" s="140">
        <f t="shared" si="1"/>
        <v>9612410</v>
      </c>
      <c r="T37" s="141">
        <v>9612410</v>
      </c>
      <c r="U37" s="141">
        <f t="shared" si="2"/>
        <v>0</v>
      </c>
    </row>
    <row r="38" spans="1:21" s="44" customFormat="1" ht="42" customHeight="1">
      <c r="A38" s="153"/>
      <c r="B38" s="153"/>
      <c r="C38" s="153"/>
      <c r="D38" s="155"/>
      <c r="E38" s="106" t="s">
        <v>8</v>
      </c>
      <c r="F38" s="103"/>
      <c r="G38" s="73">
        <f t="shared" ref="G38:P38" si="12">G37-G36</f>
        <v>0</v>
      </c>
      <c r="H38" s="73">
        <f t="shared" si="12"/>
        <v>0</v>
      </c>
      <c r="I38" s="73">
        <f t="shared" si="12"/>
        <v>0</v>
      </c>
      <c r="J38" s="73">
        <f t="shared" si="12"/>
        <v>0</v>
      </c>
      <c r="K38" s="73">
        <f t="shared" si="12"/>
        <v>0</v>
      </c>
      <c r="L38" s="73">
        <f t="shared" si="12"/>
        <v>55636</v>
      </c>
      <c r="M38" s="73">
        <f t="shared" si="12"/>
        <v>-55636</v>
      </c>
      <c r="N38" s="73">
        <f t="shared" si="12"/>
        <v>0</v>
      </c>
      <c r="O38" s="73">
        <f t="shared" si="12"/>
        <v>0</v>
      </c>
      <c r="P38" s="73">
        <f t="shared" si="12"/>
        <v>0</v>
      </c>
      <c r="Q38" s="161"/>
      <c r="R38" s="235"/>
      <c r="S38" s="140">
        <f t="shared" si="1"/>
        <v>0</v>
      </c>
      <c r="T38" s="141">
        <v>0</v>
      </c>
      <c r="U38" s="141">
        <f t="shared" si="2"/>
        <v>0</v>
      </c>
    </row>
    <row r="39" spans="1:21" s="32" customFormat="1" ht="52.5" customHeight="1">
      <c r="A39" s="153" t="s">
        <v>1227</v>
      </c>
      <c r="B39" s="153" t="s">
        <v>1228</v>
      </c>
      <c r="C39" s="153" t="s">
        <v>1229</v>
      </c>
      <c r="D39" s="155" t="s">
        <v>1224</v>
      </c>
      <c r="E39" s="106" t="s">
        <v>911</v>
      </c>
      <c r="F39" s="103" t="s">
        <v>1230</v>
      </c>
      <c r="G39" s="72">
        <f>SUM(H39,K39,N39,O39,P39)</f>
        <v>9600000</v>
      </c>
      <c r="H39" s="62">
        <v>0</v>
      </c>
      <c r="I39" s="62">
        <v>0</v>
      </c>
      <c r="J39" s="72">
        <f>H39-I39</f>
        <v>0</v>
      </c>
      <c r="K39" s="62">
        <v>0</v>
      </c>
      <c r="L39" s="62">
        <v>0</v>
      </c>
      <c r="M39" s="62">
        <f>K39-L39</f>
        <v>0</v>
      </c>
      <c r="N39" s="62">
        <v>2000000</v>
      </c>
      <c r="O39" s="62">
        <v>3800000</v>
      </c>
      <c r="P39" s="62">
        <v>3800000</v>
      </c>
      <c r="Q39" s="161" t="s">
        <v>698</v>
      </c>
      <c r="R39" s="241" t="s">
        <v>77</v>
      </c>
      <c r="S39" s="140">
        <f t="shared" si="1"/>
        <v>9600000</v>
      </c>
      <c r="T39" s="141">
        <v>9600000</v>
      </c>
      <c r="U39" s="141">
        <f t="shared" si="2"/>
        <v>0</v>
      </c>
    </row>
    <row r="40" spans="1:21" s="32" customFormat="1" ht="54" customHeight="1">
      <c r="A40" s="154"/>
      <c r="B40" s="154"/>
      <c r="C40" s="154"/>
      <c r="D40" s="155"/>
      <c r="E40" s="106" t="s">
        <v>913</v>
      </c>
      <c r="F40" s="103" t="s">
        <v>1230</v>
      </c>
      <c r="G40" s="72">
        <f>SUM(H40,K40,N40,O40,P40)</f>
        <v>9600000</v>
      </c>
      <c r="H40" s="62">
        <v>0</v>
      </c>
      <c r="I40" s="62">
        <v>0</v>
      </c>
      <c r="J40" s="72">
        <f>H40-I40</f>
        <v>0</v>
      </c>
      <c r="K40" s="62">
        <v>0</v>
      </c>
      <c r="L40" s="62">
        <v>0</v>
      </c>
      <c r="M40" s="62">
        <f>K40-L40</f>
        <v>0</v>
      </c>
      <c r="N40" s="62">
        <v>2000000</v>
      </c>
      <c r="O40" s="62">
        <v>3800000</v>
      </c>
      <c r="P40" s="62">
        <v>3800000</v>
      </c>
      <c r="Q40" s="161"/>
      <c r="R40" s="242"/>
      <c r="S40" s="140">
        <f t="shared" si="1"/>
        <v>9600000</v>
      </c>
      <c r="T40" s="141">
        <v>9600000</v>
      </c>
      <c r="U40" s="141">
        <f t="shared" si="2"/>
        <v>0</v>
      </c>
    </row>
    <row r="41" spans="1:21" s="32" customFormat="1" ht="44.25" customHeight="1">
      <c r="A41" s="154"/>
      <c r="B41" s="154"/>
      <c r="C41" s="154"/>
      <c r="D41" s="155"/>
      <c r="E41" s="106" t="s">
        <v>8</v>
      </c>
      <c r="F41" s="103"/>
      <c r="G41" s="73">
        <f t="shared" ref="G41:P41" si="13">G40-G39</f>
        <v>0</v>
      </c>
      <c r="H41" s="73">
        <f t="shared" si="13"/>
        <v>0</v>
      </c>
      <c r="I41" s="73">
        <f t="shared" si="13"/>
        <v>0</v>
      </c>
      <c r="J41" s="73">
        <f t="shared" si="13"/>
        <v>0</v>
      </c>
      <c r="K41" s="73">
        <f t="shared" si="13"/>
        <v>0</v>
      </c>
      <c r="L41" s="73">
        <f t="shared" si="13"/>
        <v>0</v>
      </c>
      <c r="M41" s="73">
        <f t="shared" si="13"/>
        <v>0</v>
      </c>
      <c r="N41" s="73">
        <f t="shared" si="13"/>
        <v>0</v>
      </c>
      <c r="O41" s="73">
        <f t="shared" si="13"/>
        <v>0</v>
      </c>
      <c r="P41" s="73">
        <f t="shared" si="13"/>
        <v>0</v>
      </c>
      <c r="Q41" s="161"/>
      <c r="R41" s="243"/>
      <c r="S41" s="140">
        <f t="shared" si="1"/>
        <v>0</v>
      </c>
      <c r="T41" s="141">
        <v>0</v>
      </c>
      <c r="U41" s="141">
        <f t="shared" si="2"/>
        <v>0</v>
      </c>
    </row>
    <row r="42" spans="1:21" s="32" customFormat="1" ht="54.75" customHeight="1">
      <c r="A42" s="153" t="s">
        <v>914</v>
      </c>
      <c r="B42" s="153" t="s">
        <v>915</v>
      </c>
      <c r="C42" s="153" t="s">
        <v>1231</v>
      </c>
      <c r="D42" s="155" t="s">
        <v>917</v>
      </c>
      <c r="E42" s="106" t="s">
        <v>911</v>
      </c>
      <c r="F42" s="103" t="s">
        <v>912</v>
      </c>
      <c r="G42" s="72">
        <f>SUM(H42,K42,N42,O42,P42)</f>
        <v>12000000</v>
      </c>
      <c r="H42" s="62">
        <v>0</v>
      </c>
      <c r="I42" s="62">
        <v>0</v>
      </c>
      <c r="J42" s="72">
        <f>H42-I42</f>
        <v>0</v>
      </c>
      <c r="K42" s="62">
        <v>1000000</v>
      </c>
      <c r="L42" s="62">
        <v>325275</v>
      </c>
      <c r="M42" s="62">
        <f>K42-L42</f>
        <v>674725</v>
      </c>
      <c r="N42" s="62">
        <v>4651000</v>
      </c>
      <c r="O42" s="62">
        <v>3500000</v>
      </c>
      <c r="P42" s="62">
        <v>2849000</v>
      </c>
      <c r="Q42" s="161" t="s">
        <v>699</v>
      </c>
      <c r="R42" s="241" t="s">
        <v>77</v>
      </c>
      <c r="S42" s="140">
        <f t="shared" si="1"/>
        <v>12000000</v>
      </c>
      <c r="T42" s="141">
        <v>12000000</v>
      </c>
      <c r="U42" s="141">
        <f t="shared" si="2"/>
        <v>0</v>
      </c>
    </row>
    <row r="43" spans="1:21" s="32" customFormat="1" ht="54.75" customHeight="1">
      <c r="A43" s="154"/>
      <c r="B43" s="154"/>
      <c r="C43" s="154"/>
      <c r="D43" s="155"/>
      <c r="E43" s="106" t="s">
        <v>913</v>
      </c>
      <c r="F43" s="103" t="s">
        <v>912</v>
      </c>
      <c r="G43" s="72">
        <f>SUM(H43,K43,N43,O43,P43)</f>
        <v>12000000</v>
      </c>
      <c r="H43" s="62">
        <v>0</v>
      </c>
      <c r="I43" s="62">
        <v>0</v>
      </c>
      <c r="J43" s="72">
        <f>H43-I43</f>
        <v>0</v>
      </c>
      <c r="K43" s="62">
        <v>1000000</v>
      </c>
      <c r="L43" s="62">
        <v>325275</v>
      </c>
      <c r="M43" s="62">
        <f>K43-L43</f>
        <v>674725</v>
      </c>
      <c r="N43" s="62">
        <v>4651000</v>
      </c>
      <c r="O43" s="62">
        <v>3500000</v>
      </c>
      <c r="P43" s="62">
        <v>2849000</v>
      </c>
      <c r="Q43" s="161"/>
      <c r="R43" s="242"/>
      <c r="S43" s="140">
        <f t="shared" si="1"/>
        <v>12000000</v>
      </c>
      <c r="T43" s="141">
        <v>12000000</v>
      </c>
      <c r="U43" s="141">
        <f t="shared" si="2"/>
        <v>0</v>
      </c>
    </row>
    <row r="44" spans="1:21" s="32" customFormat="1" ht="36.75" customHeight="1">
      <c r="A44" s="154"/>
      <c r="B44" s="154"/>
      <c r="C44" s="154"/>
      <c r="D44" s="155"/>
      <c r="E44" s="106" t="s">
        <v>8</v>
      </c>
      <c r="F44" s="103"/>
      <c r="G44" s="73">
        <f t="shared" ref="G44:P44" si="14">G43-G42</f>
        <v>0</v>
      </c>
      <c r="H44" s="73">
        <f t="shared" si="14"/>
        <v>0</v>
      </c>
      <c r="I44" s="73">
        <f t="shared" si="14"/>
        <v>0</v>
      </c>
      <c r="J44" s="73">
        <f t="shared" si="14"/>
        <v>0</v>
      </c>
      <c r="K44" s="73">
        <f t="shared" si="14"/>
        <v>0</v>
      </c>
      <c r="L44" s="73">
        <f t="shared" si="14"/>
        <v>0</v>
      </c>
      <c r="M44" s="73">
        <f t="shared" si="14"/>
        <v>0</v>
      </c>
      <c r="N44" s="73">
        <f t="shared" si="14"/>
        <v>0</v>
      </c>
      <c r="O44" s="73">
        <f t="shared" si="14"/>
        <v>0</v>
      </c>
      <c r="P44" s="73">
        <f t="shared" si="14"/>
        <v>0</v>
      </c>
      <c r="Q44" s="161"/>
      <c r="R44" s="243"/>
      <c r="S44" s="140">
        <f t="shared" si="1"/>
        <v>0</v>
      </c>
      <c r="T44" s="141">
        <v>0</v>
      </c>
      <c r="U44" s="141">
        <f t="shared" si="2"/>
        <v>0</v>
      </c>
    </row>
    <row r="45" spans="1:21" s="32" customFormat="1" ht="45.75" customHeight="1">
      <c r="A45" s="153" t="s">
        <v>914</v>
      </c>
      <c r="B45" s="153" t="s">
        <v>915</v>
      </c>
      <c r="C45" s="153" t="s">
        <v>916</v>
      </c>
      <c r="D45" s="155" t="s">
        <v>917</v>
      </c>
      <c r="E45" s="98" t="s">
        <v>911</v>
      </c>
      <c r="F45" s="103" t="s">
        <v>918</v>
      </c>
      <c r="G45" s="72">
        <f>SUM(H45,K45,N45,O45,P45)</f>
        <v>1600000</v>
      </c>
      <c r="H45" s="72">
        <v>0</v>
      </c>
      <c r="I45" s="72">
        <v>0</v>
      </c>
      <c r="J45" s="72">
        <f>H45-I45</f>
        <v>0</v>
      </c>
      <c r="K45" s="72">
        <v>0</v>
      </c>
      <c r="L45" s="72">
        <v>0</v>
      </c>
      <c r="M45" s="72">
        <f>K45-L45</f>
        <v>0</v>
      </c>
      <c r="N45" s="72">
        <v>1035000</v>
      </c>
      <c r="O45" s="72">
        <v>565000</v>
      </c>
      <c r="P45" s="72">
        <v>0</v>
      </c>
      <c r="Q45" s="161" t="s">
        <v>700</v>
      </c>
      <c r="R45" s="241" t="s">
        <v>76</v>
      </c>
      <c r="S45" s="140">
        <f t="shared" si="1"/>
        <v>1600000</v>
      </c>
      <c r="T45" s="141">
        <v>1600000</v>
      </c>
      <c r="U45" s="141">
        <f t="shared" si="2"/>
        <v>0</v>
      </c>
    </row>
    <row r="46" spans="1:21" s="32" customFormat="1" ht="45.75" customHeight="1">
      <c r="A46" s="154"/>
      <c r="B46" s="154"/>
      <c r="C46" s="154"/>
      <c r="D46" s="155"/>
      <c r="E46" s="98" t="s">
        <v>913</v>
      </c>
      <c r="F46" s="103" t="s">
        <v>918</v>
      </c>
      <c r="G46" s="72">
        <f>SUM(H46,K46,N46,O46,P46)</f>
        <v>1600000</v>
      </c>
      <c r="H46" s="62">
        <v>0</v>
      </c>
      <c r="I46" s="62">
        <v>0</v>
      </c>
      <c r="J46" s="72">
        <f>H46-I46</f>
        <v>0</v>
      </c>
      <c r="K46" s="62">
        <v>0</v>
      </c>
      <c r="L46" s="62">
        <v>0</v>
      </c>
      <c r="M46" s="62">
        <f>K46-L46</f>
        <v>0</v>
      </c>
      <c r="N46" s="62">
        <v>1035000</v>
      </c>
      <c r="O46" s="62">
        <v>565000</v>
      </c>
      <c r="P46" s="62">
        <v>0</v>
      </c>
      <c r="Q46" s="161"/>
      <c r="R46" s="242"/>
      <c r="S46" s="140">
        <f t="shared" si="1"/>
        <v>1600000</v>
      </c>
      <c r="T46" s="141">
        <v>1600000</v>
      </c>
      <c r="U46" s="141">
        <f t="shared" si="2"/>
        <v>0</v>
      </c>
    </row>
    <row r="47" spans="1:21" s="32" customFormat="1" ht="35.25" customHeight="1">
      <c r="A47" s="154"/>
      <c r="B47" s="154"/>
      <c r="C47" s="154"/>
      <c r="D47" s="155"/>
      <c r="E47" s="98" t="s">
        <v>919</v>
      </c>
      <c r="F47" s="103"/>
      <c r="G47" s="73">
        <f t="shared" ref="G47:P47" si="15">G46-G45</f>
        <v>0</v>
      </c>
      <c r="H47" s="73">
        <f t="shared" si="15"/>
        <v>0</v>
      </c>
      <c r="I47" s="73">
        <f t="shared" si="15"/>
        <v>0</v>
      </c>
      <c r="J47" s="73">
        <f t="shared" si="15"/>
        <v>0</v>
      </c>
      <c r="K47" s="73">
        <f t="shared" si="15"/>
        <v>0</v>
      </c>
      <c r="L47" s="73">
        <f t="shared" si="15"/>
        <v>0</v>
      </c>
      <c r="M47" s="73">
        <f t="shared" si="15"/>
        <v>0</v>
      </c>
      <c r="N47" s="73">
        <f t="shared" si="15"/>
        <v>0</v>
      </c>
      <c r="O47" s="73">
        <f t="shared" si="15"/>
        <v>0</v>
      </c>
      <c r="P47" s="73">
        <f t="shared" si="15"/>
        <v>0</v>
      </c>
      <c r="Q47" s="161"/>
      <c r="R47" s="243"/>
      <c r="S47" s="140">
        <f t="shared" si="1"/>
        <v>0</v>
      </c>
      <c r="T47" s="141">
        <v>0</v>
      </c>
      <c r="U47" s="141">
        <f t="shared" si="2"/>
        <v>0</v>
      </c>
    </row>
    <row r="48" spans="1:21" s="32" customFormat="1" ht="45.75" customHeight="1">
      <c r="A48" s="153" t="s">
        <v>920</v>
      </c>
      <c r="B48" s="153" t="s">
        <v>921</v>
      </c>
      <c r="C48" s="153" t="s">
        <v>922</v>
      </c>
      <c r="D48" s="155" t="s">
        <v>923</v>
      </c>
      <c r="E48" s="98" t="s">
        <v>911</v>
      </c>
      <c r="F48" s="99" t="s">
        <v>1232</v>
      </c>
      <c r="G48" s="72">
        <f>SUM(H48,K48,N48,O48,P48)</f>
        <v>17205000</v>
      </c>
      <c r="H48" s="62">
        <v>16000000</v>
      </c>
      <c r="I48" s="62">
        <v>15594170</v>
      </c>
      <c r="J48" s="72">
        <f>H48-I48</f>
        <v>405830</v>
      </c>
      <c r="K48" s="62">
        <v>1205000</v>
      </c>
      <c r="L48" s="62">
        <v>889323</v>
      </c>
      <c r="M48" s="62">
        <f>K48-L48</f>
        <v>315677</v>
      </c>
      <c r="N48" s="62">
        <v>0</v>
      </c>
      <c r="O48" s="62">
        <v>0</v>
      </c>
      <c r="P48" s="62">
        <v>0</v>
      </c>
      <c r="Q48" s="167" t="s">
        <v>924</v>
      </c>
      <c r="R48" s="241"/>
      <c r="S48" s="140">
        <f t="shared" si="1"/>
        <v>17205000</v>
      </c>
      <c r="T48" s="141">
        <v>17205000</v>
      </c>
      <c r="U48" s="141">
        <f t="shared" si="2"/>
        <v>0</v>
      </c>
    </row>
    <row r="49" spans="1:21" s="32" customFormat="1" ht="45.75" customHeight="1">
      <c r="A49" s="154"/>
      <c r="B49" s="154"/>
      <c r="C49" s="153"/>
      <c r="D49" s="155"/>
      <c r="E49" s="98" t="s">
        <v>913</v>
      </c>
      <c r="F49" s="99" t="s">
        <v>1232</v>
      </c>
      <c r="G49" s="72">
        <f>SUM(H49,K49,N49,O49,P49)</f>
        <v>17205000</v>
      </c>
      <c r="H49" s="62">
        <v>16000000</v>
      </c>
      <c r="I49" s="62">
        <v>15594170</v>
      </c>
      <c r="J49" s="72">
        <f>H49-I49</f>
        <v>405830</v>
      </c>
      <c r="K49" s="62">
        <v>1205000</v>
      </c>
      <c r="L49" s="62">
        <v>889323</v>
      </c>
      <c r="M49" s="62">
        <f>K49-L49</f>
        <v>315677</v>
      </c>
      <c r="N49" s="62">
        <v>0</v>
      </c>
      <c r="O49" s="62">
        <v>0</v>
      </c>
      <c r="P49" s="62">
        <v>0</v>
      </c>
      <c r="Q49" s="167"/>
      <c r="R49" s="242"/>
      <c r="S49" s="140">
        <f t="shared" si="1"/>
        <v>17205000</v>
      </c>
      <c r="T49" s="141">
        <v>17205000</v>
      </c>
      <c r="U49" s="141">
        <f t="shared" si="2"/>
        <v>0</v>
      </c>
    </row>
    <row r="50" spans="1:21" s="32" customFormat="1" ht="38.25" customHeight="1">
      <c r="A50" s="154"/>
      <c r="B50" s="154"/>
      <c r="C50" s="153"/>
      <c r="D50" s="155"/>
      <c r="E50" s="98" t="s">
        <v>919</v>
      </c>
      <c r="F50" s="103"/>
      <c r="G50" s="73">
        <f t="shared" ref="G50:P50" si="16">G49-G48</f>
        <v>0</v>
      </c>
      <c r="H50" s="73">
        <f t="shared" si="16"/>
        <v>0</v>
      </c>
      <c r="I50" s="73">
        <f t="shared" si="16"/>
        <v>0</v>
      </c>
      <c r="J50" s="73">
        <f t="shared" si="16"/>
        <v>0</v>
      </c>
      <c r="K50" s="73">
        <f t="shared" si="16"/>
        <v>0</v>
      </c>
      <c r="L50" s="73">
        <f t="shared" si="16"/>
        <v>0</v>
      </c>
      <c r="M50" s="73">
        <f t="shared" si="16"/>
        <v>0</v>
      </c>
      <c r="N50" s="73">
        <f t="shared" si="16"/>
        <v>0</v>
      </c>
      <c r="O50" s="73">
        <f t="shared" si="16"/>
        <v>0</v>
      </c>
      <c r="P50" s="73">
        <f t="shared" si="16"/>
        <v>0</v>
      </c>
      <c r="Q50" s="167"/>
      <c r="R50" s="243"/>
      <c r="S50" s="140">
        <f t="shared" si="1"/>
        <v>0</v>
      </c>
      <c r="T50" s="141">
        <v>0</v>
      </c>
      <c r="U50" s="141">
        <f t="shared" si="2"/>
        <v>0</v>
      </c>
    </row>
    <row r="51" spans="1:21" s="32" customFormat="1" ht="45.75" customHeight="1">
      <c r="A51" s="153" t="s">
        <v>920</v>
      </c>
      <c r="B51" s="153" t="s">
        <v>921</v>
      </c>
      <c r="C51" s="153" t="s">
        <v>925</v>
      </c>
      <c r="D51" s="155" t="s">
        <v>923</v>
      </c>
      <c r="E51" s="98" t="s">
        <v>911</v>
      </c>
      <c r="F51" s="103" t="s">
        <v>926</v>
      </c>
      <c r="G51" s="72">
        <f>SUM(H51,K51,N51,O51,P51)</f>
        <v>5400000</v>
      </c>
      <c r="H51" s="62">
        <v>2120000</v>
      </c>
      <c r="I51" s="62">
        <v>1017463</v>
      </c>
      <c r="J51" s="72">
        <f>H51-I51</f>
        <v>1102537</v>
      </c>
      <c r="K51" s="62">
        <v>0</v>
      </c>
      <c r="L51" s="62">
        <v>0</v>
      </c>
      <c r="M51" s="62">
        <f>K51-L51</f>
        <v>0</v>
      </c>
      <c r="N51" s="62">
        <v>3280000</v>
      </c>
      <c r="O51" s="62">
        <v>0</v>
      </c>
      <c r="P51" s="62">
        <v>0</v>
      </c>
      <c r="Q51" s="190" t="s">
        <v>701</v>
      </c>
      <c r="R51" s="241" t="s">
        <v>76</v>
      </c>
      <c r="S51" s="140">
        <f t="shared" si="1"/>
        <v>5400000</v>
      </c>
      <c r="T51" s="141">
        <v>5400000</v>
      </c>
      <c r="U51" s="141">
        <f t="shared" si="2"/>
        <v>0</v>
      </c>
    </row>
    <row r="52" spans="1:21" s="32" customFormat="1" ht="45.75" customHeight="1">
      <c r="A52" s="154"/>
      <c r="B52" s="154"/>
      <c r="C52" s="153"/>
      <c r="D52" s="155"/>
      <c r="E52" s="98" t="s">
        <v>7</v>
      </c>
      <c r="F52" s="103" t="s">
        <v>926</v>
      </c>
      <c r="G52" s="72">
        <f>SUM(H52,K52,N52,O52,P52)</f>
        <v>5400000</v>
      </c>
      <c r="H52" s="101">
        <v>2120000</v>
      </c>
      <c r="I52" s="101">
        <v>1434565</v>
      </c>
      <c r="J52" s="72">
        <f>H52-I52</f>
        <v>685435</v>
      </c>
      <c r="K52" s="62">
        <v>0</v>
      </c>
      <c r="L52" s="62">
        <v>0</v>
      </c>
      <c r="M52" s="62">
        <f>K52-L52</f>
        <v>0</v>
      </c>
      <c r="N52" s="62">
        <v>3280000</v>
      </c>
      <c r="O52" s="62">
        <v>0</v>
      </c>
      <c r="P52" s="62">
        <v>0</v>
      </c>
      <c r="Q52" s="190"/>
      <c r="R52" s="242"/>
      <c r="S52" s="140">
        <f t="shared" si="1"/>
        <v>5400000</v>
      </c>
      <c r="T52" s="141">
        <v>5400000</v>
      </c>
      <c r="U52" s="141">
        <f t="shared" si="2"/>
        <v>0</v>
      </c>
    </row>
    <row r="53" spans="1:21" s="32" customFormat="1" ht="45.75" customHeight="1">
      <c r="A53" s="154"/>
      <c r="B53" s="154"/>
      <c r="C53" s="153"/>
      <c r="D53" s="155"/>
      <c r="E53" s="98" t="s">
        <v>8</v>
      </c>
      <c r="F53" s="103"/>
      <c r="G53" s="73">
        <f t="shared" ref="G53:P53" si="17">G52-G51</f>
        <v>0</v>
      </c>
      <c r="H53" s="73">
        <f t="shared" si="17"/>
        <v>0</v>
      </c>
      <c r="I53" s="73">
        <f t="shared" si="17"/>
        <v>417102</v>
      </c>
      <c r="J53" s="73">
        <f t="shared" si="17"/>
        <v>-417102</v>
      </c>
      <c r="K53" s="73">
        <f t="shared" si="17"/>
        <v>0</v>
      </c>
      <c r="L53" s="73">
        <f t="shared" si="17"/>
        <v>0</v>
      </c>
      <c r="M53" s="73">
        <f t="shared" si="17"/>
        <v>0</v>
      </c>
      <c r="N53" s="73">
        <f t="shared" si="17"/>
        <v>0</v>
      </c>
      <c r="O53" s="73">
        <f t="shared" si="17"/>
        <v>0</v>
      </c>
      <c r="P53" s="73">
        <f t="shared" si="17"/>
        <v>0</v>
      </c>
      <c r="Q53" s="190"/>
      <c r="R53" s="243"/>
      <c r="S53" s="140">
        <f t="shared" si="1"/>
        <v>0</v>
      </c>
      <c r="T53" s="141">
        <v>0</v>
      </c>
      <c r="U53" s="141">
        <f t="shared" si="2"/>
        <v>0</v>
      </c>
    </row>
    <row r="54" spans="1:21" s="33" customFormat="1" ht="45.75" customHeight="1">
      <c r="A54" s="153" t="s">
        <v>920</v>
      </c>
      <c r="B54" s="153" t="s">
        <v>921</v>
      </c>
      <c r="C54" s="153" t="s">
        <v>927</v>
      </c>
      <c r="D54" s="155" t="s">
        <v>923</v>
      </c>
      <c r="E54" s="98" t="s">
        <v>911</v>
      </c>
      <c r="F54" s="99" t="s">
        <v>1233</v>
      </c>
      <c r="G54" s="72">
        <f>SUM(H54,K54,N54,O54,P54)</f>
        <v>2000000</v>
      </c>
      <c r="H54" s="62">
        <v>2000000</v>
      </c>
      <c r="I54" s="62">
        <v>1933314</v>
      </c>
      <c r="J54" s="72">
        <f>H54-I54</f>
        <v>66686</v>
      </c>
      <c r="K54" s="62">
        <v>0</v>
      </c>
      <c r="L54" s="62">
        <v>0</v>
      </c>
      <c r="M54" s="62">
        <f>K54-L54</f>
        <v>0</v>
      </c>
      <c r="N54" s="62">
        <v>0</v>
      </c>
      <c r="O54" s="62">
        <v>0</v>
      </c>
      <c r="P54" s="62">
        <v>0</v>
      </c>
      <c r="Q54" s="179" t="s">
        <v>928</v>
      </c>
      <c r="R54" s="241"/>
      <c r="S54" s="140">
        <f t="shared" si="1"/>
        <v>2000000</v>
      </c>
      <c r="T54" s="141">
        <v>2000000</v>
      </c>
      <c r="U54" s="141">
        <f t="shared" si="2"/>
        <v>0</v>
      </c>
    </row>
    <row r="55" spans="1:21" s="33" customFormat="1" ht="45.75" customHeight="1">
      <c r="A55" s="154"/>
      <c r="B55" s="154"/>
      <c r="C55" s="153"/>
      <c r="D55" s="155"/>
      <c r="E55" s="98" t="s">
        <v>7</v>
      </c>
      <c r="F55" s="99" t="s">
        <v>1233</v>
      </c>
      <c r="G55" s="72">
        <f>SUM(H55,K55,N55,O55,P55)</f>
        <v>2000000</v>
      </c>
      <c r="H55" s="62">
        <v>2000000</v>
      </c>
      <c r="I55" s="62">
        <v>1985384</v>
      </c>
      <c r="J55" s="72">
        <f>H55-I55</f>
        <v>14616</v>
      </c>
      <c r="K55" s="62">
        <v>0</v>
      </c>
      <c r="L55" s="62">
        <v>0</v>
      </c>
      <c r="M55" s="62">
        <f>K55-L55</f>
        <v>0</v>
      </c>
      <c r="N55" s="62">
        <v>0</v>
      </c>
      <c r="O55" s="62">
        <v>0</v>
      </c>
      <c r="P55" s="62">
        <v>0</v>
      </c>
      <c r="Q55" s="179"/>
      <c r="R55" s="242"/>
      <c r="S55" s="140">
        <f t="shared" si="1"/>
        <v>2000000</v>
      </c>
      <c r="T55" s="141">
        <v>2000000</v>
      </c>
      <c r="U55" s="141">
        <f t="shared" si="2"/>
        <v>0</v>
      </c>
    </row>
    <row r="56" spans="1:21" s="33" customFormat="1" ht="45.75" customHeight="1">
      <c r="A56" s="154"/>
      <c r="B56" s="154"/>
      <c r="C56" s="153"/>
      <c r="D56" s="155"/>
      <c r="E56" s="98" t="s">
        <v>8</v>
      </c>
      <c r="F56" s="103"/>
      <c r="G56" s="73">
        <f t="shared" ref="G56:P56" si="18">G55-G54</f>
        <v>0</v>
      </c>
      <c r="H56" s="73">
        <f t="shared" si="18"/>
        <v>0</v>
      </c>
      <c r="I56" s="73">
        <f t="shared" si="18"/>
        <v>52070</v>
      </c>
      <c r="J56" s="73">
        <f t="shared" si="18"/>
        <v>-52070</v>
      </c>
      <c r="K56" s="73">
        <f t="shared" si="18"/>
        <v>0</v>
      </c>
      <c r="L56" s="73">
        <f t="shared" si="18"/>
        <v>0</v>
      </c>
      <c r="M56" s="73">
        <f t="shared" si="18"/>
        <v>0</v>
      </c>
      <c r="N56" s="73">
        <f t="shared" si="18"/>
        <v>0</v>
      </c>
      <c r="O56" s="73">
        <f t="shared" si="18"/>
        <v>0</v>
      </c>
      <c r="P56" s="73">
        <f t="shared" si="18"/>
        <v>0</v>
      </c>
      <c r="Q56" s="179"/>
      <c r="R56" s="243"/>
      <c r="S56" s="140">
        <f t="shared" si="1"/>
        <v>0</v>
      </c>
      <c r="T56" s="141">
        <v>0</v>
      </c>
      <c r="U56" s="141">
        <f t="shared" si="2"/>
        <v>0</v>
      </c>
    </row>
    <row r="57" spans="1:21" s="44" customFormat="1" ht="52.5" customHeight="1">
      <c r="A57" s="153" t="s">
        <v>920</v>
      </c>
      <c r="B57" s="153" t="s">
        <v>921</v>
      </c>
      <c r="C57" s="153" t="s">
        <v>929</v>
      </c>
      <c r="D57" s="155" t="s">
        <v>923</v>
      </c>
      <c r="E57" s="98" t="s">
        <v>911</v>
      </c>
      <c r="F57" s="103" t="s">
        <v>930</v>
      </c>
      <c r="G57" s="72">
        <f>SUM(H57,K57,N57,O57,P57)</f>
        <v>29000000</v>
      </c>
      <c r="H57" s="62">
        <v>2700000</v>
      </c>
      <c r="I57" s="62">
        <v>2700000</v>
      </c>
      <c r="J57" s="72">
        <f>H57-I57</f>
        <v>0</v>
      </c>
      <c r="K57" s="62">
        <v>10900000</v>
      </c>
      <c r="L57" s="62">
        <v>9883175</v>
      </c>
      <c r="M57" s="62">
        <f>K57-L57</f>
        <v>1016825</v>
      </c>
      <c r="N57" s="62">
        <v>8400900</v>
      </c>
      <c r="O57" s="62">
        <v>6999100</v>
      </c>
      <c r="P57" s="62">
        <v>0</v>
      </c>
      <c r="Q57" s="190" t="s">
        <v>702</v>
      </c>
      <c r="R57" s="241"/>
      <c r="S57" s="140">
        <f t="shared" si="1"/>
        <v>29000000</v>
      </c>
      <c r="T57" s="141">
        <v>29000000</v>
      </c>
      <c r="U57" s="141">
        <f t="shared" si="2"/>
        <v>0</v>
      </c>
    </row>
    <row r="58" spans="1:21" s="44" customFormat="1" ht="52.5" customHeight="1">
      <c r="A58" s="154"/>
      <c r="B58" s="154"/>
      <c r="C58" s="153"/>
      <c r="D58" s="155"/>
      <c r="E58" s="98" t="s">
        <v>7</v>
      </c>
      <c r="F58" s="103" t="s">
        <v>930</v>
      </c>
      <c r="G58" s="72">
        <f>SUM(H58,K58,N58,O58,P58)</f>
        <v>29000000</v>
      </c>
      <c r="H58" s="62">
        <v>2700000</v>
      </c>
      <c r="I58" s="62">
        <v>2700000</v>
      </c>
      <c r="J58" s="72">
        <f>H58-I58</f>
        <v>0</v>
      </c>
      <c r="K58" s="62">
        <v>10900000</v>
      </c>
      <c r="L58" s="62">
        <v>9883175</v>
      </c>
      <c r="M58" s="62">
        <f>K58-L58</f>
        <v>1016825</v>
      </c>
      <c r="N58" s="62">
        <v>8400900</v>
      </c>
      <c r="O58" s="62">
        <v>6999100</v>
      </c>
      <c r="P58" s="62">
        <v>0</v>
      </c>
      <c r="Q58" s="190"/>
      <c r="R58" s="242"/>
      <c r="S58" s="140">
        <f t="shared" si="1"/>
        <v>29000000</v>
      </c>
      <c r="T58" s="141">
        <v>29000000</v>
      </c>
      <c r="U58" s="141">
        <f t="shared" si="2"/>
        <v>0</v>
      </c>
    </row>
    <row r="59" spans="1:21" s="44" customFormat="1" ht="43.5" customHeight="1">
      <c r="A59" s="154"/>
      <c r="B59" s="154"/>
      <c r="C59" s="153"/>
      <c r="D59" s="155"/>
      <c r="E59" s="98" t="s">
        <v>8</v>
      </c>
      <c r="F59" s="103"/>
      <c r="G59" s="73">
        <f t="shared" ref="G59:P59" si="19">G58-G57</f>
        <v>0</v>
      </c>
      <c r="H59" s="73">
        <f t="shared" si="19"/>
        <v>0</v>
      </c>
      <c r="I59" s="73">
        <f t="shared" si="19"/>
        <v>0</v>
      </c>
      <c r="J59" s="73">
        <f t="shared" si="19"/>
        <v>0</v>
      </c>
      <c r="K59" s="73">
        <f t="shared" si="19"/>
        <v>0</v>
      </c>
      <c r="L59" s="73">
        <f t="shared" si="19"/>
        <v>0</v>
      </c>
      <c r="M59" s="73">
        <f t="shared" si="19"/>
        <v>0</v>
      </c>
      <c r="N59" s="73">
        <f t="shared" si="19"/>
        <v>0</v>
      </c>
      <c r="O59" s="73">
        <f t="shared" si="19"/>
        <v>0</v>
      </c>
      <c r="P59" s="73">
        <f t="shared" si="19"/>
        <v>0</v>
      </c>
      <c r="Q59" s="190"/>
      <c r="R59" s="243"/>
      <c r="S59" s="140">
        <f t="shared" si="1"/>
        <v>0</v>
      </c>
      <c r="T59" s="141">
        <v>0</v>
      </c>
      <c r="U59" s="141">
        <f t="shared" si="2"/>
        <v>0</v>
      </c>
    </row>
    <row r="60" spans="1:21" s="44" customFormat="1" ht="45.75" customHeight="1">
      <c r="A60" s="153" t="s">
        <v>920</v>
      </c>
      <c r="B60" s="153" t="s">
        <v>921</v>
      </c>
      <c r="C60" s="153" t="s">
        <v>931</v>
      </c>
      <c r="D60" s="155" t="s">
        <v>923</v>
      </c>
      <c r="E60" s="98" t="s">
        <v>911</v>
      </c>
      <c r="F60" s="103" t="s">
        <v>1234</v>
      </c>
      <c r="G60" s="72">
        <f>SUM(H60,K60,N60,O60,P60)</f>
        <v>20000000</v>
      </c>
      <c r="H60" s="73">
        <v>0</v>
      </c>
      <c r="I60" s="73">
        <v>0</v>
      </c>
      <c r="J60" s="72">
        <f>H60-I60</f>
        <v>0</v>
      </c>
      <c r="K60" s="72">
        <v>500000</v>
      </c>
      <c r="L60" s="72">
        <v>0</v>
      </c>
      <c r="M60" s="72">
        <f>K60-L60</f>
        <v>500000</v>
      </c>
      <c r="N60" s="72">
        <v>7500000</v>
      </c>
      <c r="O60" s="72">
        <v>12000000</v>
      </c>
      <c r="P60" s="72">
        <v>0</v>
      </c>
      <c r="Q60" s="190" t="s">
        <v>703</v>
      </c>
      <c r="R60" s="241"/>
      <c r="S60" s="140">
        <f t="shared" si="1"/>
        <v>20000000</v>
      </c>
      <c r="T60" s="141">
        <v>20000000</v>
      </c>
      <c r="U60" s="141">
        <f t="shared" si="2"/>
        <v>0</v>
      </c>
    </row>
    <row r="61" spans="1:21" s="44" customFormat="1" ht="45.75" customHeight="1">
      <c r="A61" s="154"/>
      <c r="B61" s="154"/>
      <c r="C61" s="153"/>
      <c r="D61" s="155"/>
      <c r="E61" s="98" t="s">
        <v>7</v>
      </c>
      <c r="F61" s="103" t="s">
        <v>1234</v>
      </c>
      <c r="G61" s="72">
        <f>SUM(H61,K61,N61,O61,P61)</f>
        <v>20000000</v>
      </c>
      <c r="H61" s="73">
        <v>0</v>
      </c>
      <c r="I61" s="73">
        <v>0</v>
      </c>
      <c r="J61" s="72">
        <f>H61-I61</f>
        <v>0</v>
      </c>
      <c r="K61" s="72">
        <v>500000</v>
      </c>
      <c r="L61" s="72">
        <v>0</v>
      </c>
      <c r="M61" s="72">
        <f>K61-L61</f>
        <v>500000</v>
      </c>
      <c r="N61" s="101">
        <v>5500000</v>
      </c>
      <c r="O61" s="101">
        <v>14000000</v>
      </c>
      <c r="P61" s="72">
        <v>0</v>
      </c>
      <c r="Q61" s="190"/>
      <c r="R61" s="242"/>
      <c r="S61" s="140">
        <f t="shared" si="1"/>
        <v>20000000</v>
      </c>
      <c r="T61" s="141">
        <v>20000000</v>
      </c>
      <c r="U61" s="141">
        <f t="shared" si="2"/>
        <v>0</v>
      </c>
    </row>
    <row r="62" spans="1:21" s="44" customFormat="1" ht="45.75" customHeight="1">
      <c r="A62" s="154"/>
      <c r="B62" s="154"/>
      <c r="C62" s="153"/>
      <c r="D62" s="155"/>
      <c r="E62" s="98" t="s">
        <v>8</v>
      </c>
      <c r="F62" s="103"/>
      <c r="G62" s="73">
        <f t="shared" ref="G62:P62" si="20">G61-G60</f>
        <v>0</v>
      </c>
      <c r="H62" s="73">
        <f t="shared" si="20"/>
        <v>0</v>
      </c>
      <c r="I62" s="73">
        <f t="shared" si="20"/>
        <v>0</v>
      </c>
      <c r="J62" s="73">
        <f t="shared" si="20"/>
        <v>0</v>
      </c>
      <c r="K62" s="73">
        <f t="shared" si="20"/>
        <v>0</v>
      </c>
      <c r="L62" s="73">
        <f t="shared" si="20"/>
        <v>0</v>
      </c>
      <c r="M62" s="73">
        <f t="shared" si="20"/>
        <v>0</v>
      </c>
      <c r="N62" s="73">
        <f t="shared" si="20"/>
        <v>-2000000</v>
      </c>
      <c r="O62" s="73">
        <f t="shared" si="20"/>
        <v>2000000</v>
      </c>
      <c r="P62" s="73">
        <f t="shared" si="20"/>
        <v>0</v>
      </c>
      <c r="Q62" s="190"/>
      <c r="R62" s="243"/>
      <c r="S62" s="140">
        <f t="shared" si="1"/>
        <v>0</v>
      </c>
      <c r="T62" s="141">
        <v>0</v>
      </c>
      <c r="U62" s="141">
        <f t="shared" si="2"/>
        <v>0</v>
      </c>
    </row>
    <row r="63" spans="1:21" s="44" customFormat="1" ht="45.75" customHeight="1">
      <c r="A63" s="153" t="s">
        <v>27</v>
      </c>
      <c r="B63" s="153" t="s">
        <v>28</v>
      </c>
      <c r="C63" s="153" t="s">
        <v>29</v>
      </c>
      <c r="D63" s="178" t="s">
        <v>30</v>
      </c>
      <c r="E63" s="98" t="s">
        <v>911</v>
      </c>
      <c r="F63" s="103" t="s">
        <v>932</v>
      </c>
      <c r="G63" s="72">
        <f>SUM(H63,K63,N63,O63,P63)</f>
        <v>5280000</v>
      </c>
      <c r="H63" s="62">
        <v>0</v>
      </c>
      <c r="I63" s="62">
        <v>0</v>
      </c>
      <c r="J63" s="72">
        <f>H63-I63</f>
        <v>0</v>
      </c>
      <c r="K63" s="62">
        <v>0</v>
      </c>
      <c r="L63" s="62">
        <v>0</v>
      </c>
      <c r="M63" s="62">
        <f>K63-L63</f>
        <v>0</v>
      </c>
      <c r="N63" s="62">
        <v>5280000</v>
      </c>
      <c r="O63" s="62">
        <v>0</v>
      </c>
      <c r="P63" s="62">
        <v>0</v>
      </c>
      <c r="Q63" s="190" t="s">
        <v>704</v>
      </c>
      <c r="R63" s="241"/>
      <c r="S63" s="140">
        <f t="shared" si="1"/>
        <v>5280000</v>
      </c>
      <c r="T63" s="141">
        <v>5280000</v>
      </c>
      <c r="U63" s="141">
        <f t="shared" si="2"/>
        <v>0</v>
      </c>
    </row>
    <row r="64" spans="1:21" s="44" customFormat="1" ht="45.75" customHeight="1">
      <c r="A64" s="154"/>
      <c r="B64" s="154"/>
      <c r="C64" s="153"/>
      <c r="D64" s="178"/>
      <c r="E64" s="98" t="s">
        <v>7</v>
      </c>
      <c r="F64" s="103" t="s">
        <v>932</v>
      </c>
      <c r="G64" s="72">
        <f>SUM(H64,K64,N64,O64,P64)</f>
        <v>5280000</v>
      </c>
      <c r="H64" s="62">
        <v>0</v>
      </c>
      <c r="I64" s="62">
        <v>0</v>
      </c>
      <c r="J64" s="72">
        <f>H64-I64</f>
        <v>0</v>
      </c>
      <c r="K64" s="62">
        <v>0</v>
      </c>
      <c r="L64" s="62">
        <v>0</v>
      </c>
      <c r="M64" s="62">
        <f>K64-L64</f>
        <v>0</v>
      </c>
      <c r="N64" s="62">
        <v>5280000</v>
      </c>
      <c r="O64" s="62">
        <v>0</v>
      </c>
      <c r="P64" s="62">
        <v>0</v>
      </c>
      <c r="Q64" s="190"/>
      <c r="R64" s="242"/>
      <c r="S64" s="140">
        <f t="shared" si="1"/>
        <v>5280000</v>
      </c>
      <c r="T64" s="141">
        <v>5280000</v>
      </c>
      <c r="U64" s="141">
        <f t="shared" si="2"/>
        <v>0</v>
      </c>
    </row>
    <row r="65" spans="1:21" s="44" customFormat="1" ht="45.75" customHeight="1">
      <c r="A65" s="154"/>
      <c r="B65" s="154"/>
      <c r="C65" s="153"/>
      <c r="D65" s="178"/>
      <c r="E65" s="98" t="s">
        <v>8</v>
      </c>
      <c r="F65" s="103"/>
      <c r="G65" s="73">
        <f t="shared" ref="G65:P65" si="21">G64-G63</f>
        <v>0</v>
      </c>
      <c r="H65" s="73">
        <f t="shared" si="21"/>
        <v>0</v>
      </c>
      <c r="I65" s="73">
        <f t="shared" si="21"/>
        <v>0</v>
      </c>
      <c r="J65" s="73">
        <f t="shared" si="21"/>
        <v>0</v>
      </c>
      <c r="K65" s="73">
        <f t="shared" si="21"/>
        <v>0</v>
      </c>
      <c r="L65" s="73">
        <f t="shared" si="21"/>
        <v>0</v>
      </c>
      <c r="M65" s="73">
        <f t="shared" si="21"/>
        <v>0</v>
      </c>
      <c r="N65" s="73">
        <f t="shared" si="21"/>
        <v>0</v>
      </c>
      <c r="O65" s="73">
        <f t="shared" si="21"/>
        <v>0</v>
      </c>
      <c r="P65" s="73">
        <f t="shared" si="21"/>
        <v>0</v>
      </c>
      <c r="Q65" s="190"/>
      <c r="R65" s="243"/>
      <c r="S65" s="140">
        <f t="shared" si="1"/>
        <v>0</v>
      </c>
      <c r="T65" s="141">
        <v>0</v>
      </c>
      <c r="U65" s="141">
        <f t="shared" si="2"/>
        <v>0</v>
      </c>
    </row>
    <row r="66" spans="1:21" s="44" customFormat="1" ht="36" customHeight="1">
      <c r="A66" s="230" t="s">
        <v>705</v>
      </c>
      <c r="B66" s="231" t="s">
        <v>28</v>
      </c>
      <c r="C66" s="231" t="s">
        <v>706</v>
      </c>
      <c r="D66" s="232" t="s">
        <v>30</v>
      </c>
      <c r="E66" s="98" t="s">
        <v>911</v>
      </c>
      <c r="F66" s="103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165" t="s">
        <v>933</v>
      </c>
      <c r="R66" s="241"/>
      <c r="S66" s="140">
        <f t="shared" si="1"/>
        <v>0</v>
      </c>
      <c r="T66" s="141">
        <v>0</v>
      </c>
      <c r="U66" s="141">
        <f t="shared" si="2"/>
        <v>0</v>
      </c>
    </row>
    <row r="67" spans="1:21" s="44" customFormat="1" ht="45.75" customHeight="1">
      <c r="A67" s="230"/>
      <c r="B67" s="231"/>
      <c r="C67" s="231"/>
      <c r="D67" s="232"/>
      <c r="E67" s="98" t="s">
        <v>7</v>
      </c>
      <c r="F67" s="99" t="s">
        <v>710</v>
      </c>
      <c r="G67" s="72">
        <f>SUM(H67,K67,N67,O67,P67)</f>
        <v>800000</v>
      </c>
      <c r="H67" s="72">
        <v>0</v>
      </c>
      <c r="I67" s="72">
        <v>0</v>
      </c>
      <c r="J67" s="72">
        <f>H67-I67</f>
        <v>0</v>
      </c>
      <c r="K67" s="72" ph="1">
        <v>0</v>
      </c>
      <c r="L67" s="72" ph="1">
        <v>0</v>
      </c>
      <c r="M67" s="72">
        <f>K67-L67</f>
        <v>0</v>
      </c>
      <c r="N67" s="101" ph="1">
        <v>800000</v>
      </c>
      <c r="O67" s="72">
        <v>0</v>
      </c>
      <c r="P67" s="72">
        <v>0</v>
      </c>
      <c r="Q67" s="165"/>
      <c r="R67" s="242"/>
      <c r="S67" s="140">
        <f t="shared" si="1"/>
        <v>800000</v>
      </c>
      <c r="T67" s="141">
        <v>800000</v>
      </c>
      <c r="U67" s="141">
        <f t="shared" si="2"/>
        <v>0</v>
      </c>
    </row>
    <row r="68" spans="1:21" s="44" customFormat="1" ht="37.5" customHeight="1">
      <c r="A68" s="230"/>
      <c r="B68" s="231"/>
      <c r="C68" s="231"/>
      <c r="D68" s="232"/>
      <c r="E68" s="98" t="s">
        <v>8</v>
      </c>
      <c r="F68" s="103"/>
      <c r="G68" s="73">
        <f t="shared" ref="G68:P68" si="22">G67-G66</f>
        <v>800000</v>
      </c>
      <c r="H68" s="73">
        <f t="shared" si="22"/>
        <v>0</v>
      </c>
      <c r="I68" s="73">
        <f t="shared" si="22"/>
        <v>0</v>
      </c>
      <c r="J68" s="73">
        <f t="shared" si="22"/>
        <v>0</v>
      </c>
      <c r="K68" s="73">
        <f t="shared" si="22"/>
        <v>0</v>
      </c>
      <c r="L68" s="73">
        <f t="shared" si="22"/>
        <v>0</v>
      </c>
      <c r="M68" s="73">
        <f t="shared" si="22"/>
        <v>0</v>
      </c>
      <c r="N68" s="73">
        <f t="shared" si="22"/>
        <v>800000</v>
      </c>
      <c r="O68" s="73">
        <f t="shared" si="22"/>
        <v>0</v>
      </c>
      <c r="P68" s="73">
        <f t="shared" si="22"/>
        <v>0</v>
      </c>
      <c r="Q68" s="165"/>
      <c r="R68" s="243"/>
      <c r="S68" s="140">
        <f t="shared" si="1"/>
        <v>800000</v>
      </c>
      <c r="T68" s="141">
        <v>800000</v>
      </c>
      <c r="U68" s="141">
        <f t="shared" si="2"/>
        <v>0</v>
      </c>
    </row>
    <row r="69" spans="1:21" s="44" customFormat="1" ht="37.5" customHeight="1">
      <c r="A69" s="255" t="s">
        <v>707</v>
      </c>
      <c r="B69" s="159" t="s">
        <v>708</v>
      </c>
      <c r="C69" s="159" t="s">
        <v>709</v>
      </c>
      <c r="D69" s="232" t="s">
        <v>30</v>
      </c>
      <c r="E69" s="98" t="s">
        <v>911</v>
      </c>
      <c r="F69" s="103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165" t="s">
        <v>933</v>
      </c>
      <c r="R69" s="241"/>
      <c r="S69" s="140">
        <f t="shared" si="1"/>
        <v>0</v>
      </c>
      <c r="T69" s="141">
        <v>0</v>
      </c>
      <c r="U69" s="141">
        <f t="shared" si="2"/>
        <v>0</v>
      </c>
    </row>
    <row r="70" spans="1:21" s="44" customFormat="1" ht="75" customHeight="1">
      <c r="A70" s="255"/>
      <c r="B70" s="160"/>
      <c r="C70" s="160"/>
      <c r="D70" s="232"/>
      <c r="E70" s="98" t="s">
        <v>7</v>
      </c>
      <c r="F70" s="99" t="s">
        <v>711</v>
      </c>
      <c r="G70" s="72">
        <f>SUM(H70,K70,N70,O70,P70)</f>
        <v>1900000</v>
      </c>
      <c r="H70" s="72">
        <v>0</v>
      </c>
      <c r="I70" s="72">
        <v>0</v>
      </c>
      <c r="J70" s="72">
        <f>H70-I70</f>
        <v>0</v>
      </c>
      <c r="K70" s="72" ph="1">
        <v>0</v>
      </c>
      <c r="L70" s="72" ph="1">
        <v>0</v>
      </c>
      <c r="M70" s="72">
        <f>K70-L70</f>
        <v>0</v>
      </c>
      <c r="N70" s="101" ph="1">
        <v>1900000</v>
      </c>
      <c r="O70" s="72">
        <v>0</v>
      </c>
      <c r="P70" s="72">
        <v>0</v>
      </c>
      <c r="Q70" s="165"/>
      <c r="R70" s="242"/>
      <c r="S70" s="140">
        <f t="shared" si="1"/>
        <v>1900000</v>
      </c>
      <c r="T70" s="141">
        <v>1900000</v>
      </c>
      <c r="U70" s="141">
        <f t="shared" si="2"/>
        <v>0</v>
      </c>
    </row>
    <row r="71" spans="1:21" s="44" customFormat="1" ht="45.75" customHeight="1">
      <c r="A71" s="255"/>
      <c r="B71" s="160"/>
      <c r="C71" s="160"/>
      <c r="D71" s="232"/>
      <c r="E71" s="98" t="s">
        <v>8</v>
      </c>
      <c r="F71" s="103"/>
      <c r="G71" s="73">
        <f t="shared" ref="G71:P71" si="23">G70-G69</f>
        <v>1900000</v>
      </c>
      <c r="H71" s="73">
        <f t="shared" si="23"/>
        <v>0</v>
      </c>
      <c r="I71" s="73">
        <f t="shared" si="23"/>
        <v>0</v>
      </c>
      <c r="J71" s="73">
        <f t="shared" si="23"/>
        <v>0</v>
      </c>
      <c r="K71" s="73">
        <f t="shared" si="23"/>
        <v>0</v>
      </c>
      <c r="L71" s="73">
        <f t="shared" si="23"/>
        <v>0</v>
      </c>
      <c r="M71" s="73">
        <f t="shared" si="23"/>
        <v>0</v>
      </c>
      <c r="N71" s="73">
        <f t="shared" si="23"/>
        <v>1900000</v>
      </c>
      <c r="O71" s="73">
        <f t="shared" si="23"/>
        <v>0</v>
      </c>
      <c r="P71" s="73">
        <f t="shared" si="23"/>
        <v>0</v>
      </c>
      <c r="Q71" s="165"/>
      <c r="R71" s="243"/>
      <c r="S71" s="140">
        <f t="shared" si="1"/>
        <v>1900000</v>
      </c>
      <c r="T71" s="141">
        <v>1900000</v>
      </c>
      <c r="U71" s="141">
        <f t="shared" si="2"/>
        <v>0</v>
      </c>
    </row>
    <row r="72" spans="1:21" s="44" customFormat="1" ht="45.75" customHeight="1">
      <c r="A72" s="180" t="s">
        <v>934</v>
      </c>
      <c r="B72" s="180" t="s">
        <v>935</v>
      </c>
      <c r="C72" s="180" t="s">
        <v>936</v>
      </c>
      <c r="D72" s="156" t="s">
        <v>937</v>
      </c>
      <c r="E72" s="98" t="s">
        <v>911</v>
      </c>
      <c r="F72" s="103" t="s">
        <v>938</v>
      </c>
      <c r="G72" s="72">
        <f>SUM(H72,K72,N72,O72,P72)</f>
        <v>8349720</v>
      </c>
      <c r="H72" s="72">
        <v>4000000</v>
      </c>
      <c r="I72" s="72">
        <v>3686035</v>
      </c>
      <c r="J72" s="72">
        <f>H72-I72</f>
        <v>313965</v>
      </c>
      <c r="K72" s="72" ph="1">
        <v>2749720</v>
      </c>
      <c r="L72" s="72" ph="1">
        <v>2381334</v>
      </c>
      <c r="M72" s="72">
        <f>K72-L72</f>
        <v>368386</v>
      </c>
      <c r="N72" s="72" ph="1">
        <v>1600000</v>
      </c>
      <c r="O72" s="72">
        <v>0</v>
      </c>
      <c r="P72" s="72">
        <v>0</v>
      </c>
      <c r="Q72" s="161" t="s">
        <v>713</v>
      </c>
      <c r="R72" s="241"/>
      <c r="S72" s="140">
        <f t="shared" si="1"/>
        <v>8349720</v>
      </c>
      <c r="T72" s="141">
        <v>8349720</v>
      </c>
      <c r="U72" s="141">
        <f t="shared" si="2"/>
        <v>0</v>
      </c>
    </row>
    <row r="73" spans="1:21" s="44" customFormat="1" ht="45.75" customHeight="1">
      <c r="A73" s="181"/>
      <c r="B73" s="181"/>
      <c r="C73" s="181"/>
      <c r="D73" s="155"/>
      <c r="E73" s="98" t="s">
        <v>7</v>
      </c>
      <c r="F73" s="99" t="s">
        <v>712</v>
      </c>
      <c r="G73" s="72">
        <f>SUM(H73,K73,N73,O73,P73)</f>
        <v>8349720</v>
      </c>
      <c r="H73" s="72">
        <v>4000000</v>
      </c>
      <c r="I73" s="72">
        <v>4000000</v>
      </c>
      <c r="J73" s="72">
        <f>H73-I73</f>
        <v>0</v>
      </c>
      <c r="K73" s="72" ph="1">
        <v>2749720</v>
      </c>
      <c r="L73" s="72" ph="1">
        <v>2738615</v>
      </c>
      <c r="M73" s="72">
        <f>K73-L73</f>
        <v>11105</v>
      </c>
      <c r="N73" s="72" ph="1">
        <v>1600000</v>
      </c>
      <c r="O73" s="72">
        <v>0</v>
      </c>
      <c r="P73" s="72">
        <v>0</v>
      </c>
      <c r="Q73" s="161"/>
      <c r="R73" s="242"/>
      <c r="S73" s="140">
        <f t="shared" si="1"/>
        <v>8349720</v>
      </c>
      <c r="T73" s="141">
        <v>8349720</v>
      </c>
      <c r="U73" s="141">
        <f t="shared" si="2"/>
        <v>0</v>
      </c>
    </row>
    <row r="74" spans="1:21" s="44" customFormat="1" ht="45.75" customHeight="1">
      <c r="A74" s="181"/>
      <c r="B74" s="181"/>
      <c r="C74" s="181"/>
      <c r="D74" s="155"/>
      <c r="E74" s="98" t="s">
        <v>8</v>
      </c>
      <c r="F74" s="103"/>
      <c r="G74" s="73">
        <f t="shared" ref="G74:P74" si="24">G73-G72</f>
        <v>0</v>
      </c>
      <c r="H74" s="73">
        <f t="shared" si="24"/>
        <v>0</v>
      </c>
      <c r="I74" s="73">
        <f t="shared" si="24"/>
        <v>313965</v>
      </c>
      <c r="J74" s="73">
        <f t="shared" si="24"/>
        <v>-313965</v>
      </c>
      <c r="K74" s="73">
        <f t="shared" si="24"/>
        <v>0</v>
      </c>
      <c r="L74" s="73">
        <f t="shared" si="24"/>
        <v>357281</v>
      </c>
      <c r="M74" s="73">
        <f t="shared" ref="M74" si="25">M73-M72</f>
        <v>-357281</v>
      </c>
      <c r="N74" s="73">
        <f t="shared" si="24"/>
        <v>0</v>
      </c>
      <c r="O74" s="73">
        <f t="shared" si="24"/>
        <v>0</v>
      </c>
      <c r="P74" s="73">
        <f t="shared" si="24"/>
        <v>0</v>
      </c>
      <c r="Q74" s="161"/>
      <c r="R74" s="243"/>
      <c r="S74" s="140">
        <f t="shared" ref="S74:S137" si="26">SUM(H74,K74,N74,O74,P74)</f>
        <v>0</v>
      </c>
      <c r="T74" s="141">
        <v>0</v>
      </c>
      <c r="U74" s="141">
        <f t="shared" ref="U74:U137" si="27">IF(S74=G74,0,1)</f>
        <v>0</v>
      </c>
    </row>
    <row r="75" spans="1:21" s="34" customFormat="1" ht="45.75" customHeight="1">
      <c r="A75" s="180" t="s">
        <v>934</v>
      </c>
      <c r="B75" s="180" t="s">
        <v>935</v>
      </c>
      <c r="C75" s="180" t="s">
        <v>939</v>
      </c>
      <c r="D75" s="156" t="s">
        <v>937</v>
      </c>
      <c r="E75" s="98" t="s">
        <v>911</v>
      </c>
      <c r="F75" s="103" t="s">
        <v>940</v>
      </c>
      <c r="G75" s="72">
        <f>SUM(H75,K75,N75,O75,P75)</f>
        <v>529371</v>
      </c>
      <c r="H75" s="72">
        <v>529371</v>
      </c>
      <c r="I75" s="72">
        <v>510790</v>
      </c>
      <c r="J75" s="72">
        <f>H75-I75</f>
        <v>18581</v>
      </c>
      <c r="K75" s="72">
        <v>0</v>
      </c>
      <c r="L75" s="72">
        <v>0</v>
      </c>
      <c r="M75" s="72">
        <f>K75-L75</f>
        <v>0</v>
      </c>
      <c r="N75" s="72">
        <v>0</v>
      </c>
      <c r="O75" s="72">
        <v>0</v>
      </c>
      <c r="P75" s="72">
        <v>0</v>
      </c>
      <c r="Q75" s="182" t="s">
        <v>928</v>
      </c>
      <c r="R75" s="241"/>
      <c r="S75" s="140">
        <f t="shared" si="26"/>
        <v>529371</v>
      </c>
      <c r="T75" s="141">
        <v>529371</v>
      </c>
      <c r="U75" s="141">
        <f t="shared" si="27"/>
        <v>0</v>
      </c>
    </row>
    <row r="76" spans="1:21" s="34" customFormat="1" ht="45.75" customHeight="1">
      <c r="A76" s="181"/>
      <c r="B76" s="181"/>
      <c r="C76" s="180"/>
      <c r="D76" s="155"/>
      <c r="E76" s="98" t="s">
        <v>7</v>
      </c>
      <c r="F76" s="103" t="s">
        <v>940</v>
      </c>
      <c r="G76" s="72">
        <f>SUM(H76,K76,N76,O76,P76)</f>
        <v>529371</v>
      </c>
      <c r="H76" s="72">
        <v>529371</v>
      </c>
      <c r="I76" s="72">
        <v>510790</v>
      </c>
      <c r="J76" s="72">
        <f>H76-I76</f>
        <v>18581</v>
      </c>
      <c r="K76" s="72">
        <v>0</v>
      </c>
      <c r="L76" s="72">
        <v>0</v>
      </c>
      <c r="M76" s="72">
        <f>K76-L76</f>
        <v>0</v>
      </c>
      <c r="N76" s="72">
        <v>0</v>
      </c>
      <c r="O76" s="72">
        <v>0</v>
      </c>
      <c r="P76" s="72">
        <v>0</v>
      </c>
      <c r="Q76" s="183"/>
      <c r="R76" s="242"/>
      <c r="S76" s="140">
        <f t="shared" si="26"/>
        <v>529371</v>
      </c>
      <c r="T76" s="141">
        <v>529371</v>
      </c>
      <c r="U76" s="141">
        <f t="shared" si="27"/>
        <v>0</v>
      </c>
    </row>
    <row r="77" spans="1:21" s="34" customFormat="1" ht="45.75" customHeight="1">
      <c r="A77" s="181"/>
      <c r="B77" s="181"/>
      <c r="C77" s="180"/>
      <c r="D77" s="155"/>
      <c r="E77" s="98" t="s">
        <v>8</v>
      </c>
      <c r="F77" s="103"/>
      <c r="G77" s="73">
        <f t="shared" ref="G77:P77" si="28">G76-G75</f>
        <v>0</v>
      </c>
      <c r="H77" s="73">
        <f t="shared" si="28"/>
        <v>0</v>
      </c>
      <c r="I77" s="73">
        <f t="shared" si="28"/>
        <v>0</v>
      </c>
      <c r="J77" s="73">
        <f t="shared" si="28"/>
        <v>0</v>
      </c>
      <c r="K77" s="73">
        <f t="shared" si="28"/>
        <v>0</v>
      </c>
      <c r="L77" s="73">
        <f t="shared" si="28"/>
        <v>0</v>
      </c>
      <c r="M77" s="73">
        <f t="shared" si="28"/>
        <v>0</v>
      </c>
      <c r="N77" s="73">
        <f t="shared" si="28"/>
        <v>0</v>
      </c>
      <c r="O77" s="73">
        <f t="shared" si="28"/>
        <v>0</v>
      </c>
      <c r="P77" s="73">
        <f t="shared" si="28"/>
        <v>0</v>
      </c>
      <c r="Q77" s="184"/>
      <c r="R77" s="243"/>
      <c r="S77" s="140">
        <f t="shared" si="26"/>
        <v>0</v>
      </c>
      <c r="T77" s="141">
        <v>0</v>
      </c>
      <c r="U77" s="141">
        <f t="shared" si="27"/>
        <v>0</v>
      </c>
    </row>
    <row r="78" spans="1:21" s="34" customFormat="1" ht="42.75" customHeight="1">
      <c r="A78" s="180" t="s">
        <v>934</v>
      </c>
      <c r="B78" s="180" t="s">
        <v>935</v>
      </c>
      <c r="C78" s="180" t="s">
        <v>941</v>
      </c>
      <c r="D78" s="156" t="s">
        <v>937</v>
      </c>
      <c r="E78" s="98" t="s">
        <v>911</v>
      </c>
      <c r="F78" s="103" t="s">
        <v>942</v>
      </c>
      <c r="G78" s="72">
        <f>SUM(H78,K78,N78,O78,P78)</f>
        <v>3244747</v>
      </c>
      <c r="H78" s="72">
        <v>3244747</v>
      </c>
      <c r="I78" s="72">
        <v>3215432</v>
      </c>
      <c r="J78" s="72">
        <f>H78-I78</f>
        <v>29315</v>
      </c>
      <c r="K78" s="72">
        <v>0</v>
      </c>
      <c r="L78" s="72">
        <v>0</v>
      </c>
      <c r="M78" s="72">
        <f>K78-L78</f>
        <v>0</v>
      </c>
      <c r="N78" s="72">
        <v>0</v>
      </c>
      <c r="O78" s="72">
        <v>0</v>
      </c>
      <c r="P78" s="72">
        <v>0</v>
      </c>
      <c r="Q78" s="182" t="s">
        <v>928</v>
      </c>
      <c r="R78" s="241"/>
      <c r="S78" s="140">
        <f t="shared" si="26"/>
        <v>3244747</v>
      </c>
      <c r="T78" s="141">
        <v>3244747</v>
      </c>
      <c r="U78" s="141">
        <f t="shared" si="27"/>
        <v>0</v>
      </c>
    </row>
    <row r="79" spans="1:21" s="34" customFormat="1" ht="42.75" customHeight="1">
      <c r="A79" s="181"/>
      <c r="B79" s="181"/>
      <c r="C79" s="180"/>
      <c r="D79" s="155"/>
      <c r="E79" s="98" t="s">
        <v>7</v>
      </c>
      <c r="F79" s="103" t="s">
        <v>942</v>
      </c>
      <c r="G79" s="72">
        <f>SUM(H79,K79,N79,O79,P79)</f>
        <v>3244747</v>
      </c>
      <c r="H79" s="72">
        <v>3244747</v>
      </c>
      <c r="I79" s="72">
        <v>3215432</v>
      </c>
      <c r="J79" s="72">
        <f>H79-I79</f>
        <v>29315</v>
      </c>
      <c r="K79" s="72">
        <v>0</v>
      </c>
      <c r="L79" s="72">
        <v>0</v>
      </c>
      <c r="M79" s="72">
        <f>K79-L79</f>
        <v>0</v>
      </c>
      <c r="N79" s="72">
        <v>0</v>
      </c>
      <c r="O79" s="72">
        <v>0</v>
      </c>
      <c r="P79" s="72">
        <v>0</v>
      </c>
      <c r="Q79" s="183"/>
      <c r="R79" s="242"/>
      <c r="S79" s="140">
        <f t="shared" si="26"/>
        <v>3244747</v>
      </c>
      <c r="T79" s="141">
        <v>3244747</v>
      </c>
      <c r="U79" s="141">
        <f t="shared" si="27"/>
        <v>0</v>
      </c>
    </row>
    <row r="80" spans="1:21" s="34" customFormat="1" ht="46.5" customHeight="1">
      <c r="A80" s="181"/>
      <c r="B80" s="181"/>
      <c r="C80" s="180"/>
      <c r="D80" s="155"/>
      <c r="E80" s="98" t="s">
        <v>8</v>
      </c>
      <c r="F80" s="103"/>
      <c r="G80" s="73">
        <f t="shared" ref="G80:P80" si="29">G79-G78</f>
        <v>0</v>
      </c>
      <c r="H80" s="73">
        <f t="shared" si="29"/>
        <v>0</v>
      </c>
      <c r="I80" s="73">
        <f t="shared" si="29"/>
        <v>0</v>
      </c>
      <c r="J80" s="73">
        <f t="shared" si="29"/>
        <v>0</v>
      </c>
      <c r="K80" s="73">
        <f t="shared" si="29"/>
        <v>0</v>
      </c>
      <c r="L80" s="73">
        <f t="shared" si="29"/>
        <v>0</v>
      </c>
      <c r="M80" s="73">
        <f t="shared" si="29"/>
        <v>0</v>
      </c>
      <c r="N80" s="73">
        <f t="shared" si="29"/>
        <v>0</v>
      </c>
      <c r="O80" s="73">
        <f t="shared" si="29"/>
        <v>0</v>
      </c>
      <c r="P80" s="73">
        <f t="shared" si="29"/>
        <v>0</v>
      </c>
      <c r="Q80" s="184"/>
      <c r="R80" s="243"/>
      <c r="S80" s="140">
        <f t="shared" si="26"/>
        <v>0</v>
      </c>
      <c r="T80" s="141">
        <v>0</v>
      </c>
      <c r="U80" s="141">
        <f t="shared" si="27"/>
        <v>0</v>
      </c>
    </row>
    <row r="81" spans="1:21" s="34" customFormat="1" ht="46.5" customHeight="1">
      <c r="A81" s="180" t="s">
        <v>934</v>
      </c>
      <c r="B81" s="180" t="s">
        <v>935</v>
      </c>
      <c r="C81" s="180" t="s">
        <v>943</v>
      </c>
      <c r="D81" s="156" t="s">
        <v>937</v>
      </c>
      <c r="E81" s="98" t="s">
        <v>911</v>
      </c>
      <c r="F81" s="103" t="s">
        <v>944</v>
      </c>
      <c r="G81" s="72">
        <f>SUM(H81,K81,N81,O81,P81)</f>
        <v>1556886</v>
      </c>
      <c r="H81" s="72">
        <v>1556886</v>
      </c>
      <c r="I81" s="72">
        <v>279641</v>
      </c>
      <c r="J81" s="72">
        <f>H81-I81</f>
        <v>1277245</v>
      </c>
      <c r="K81" s="72">
        <v>0</v>
      </c>
      <c r="L81" s="72">
        <v>0</v>
      </c>
      <c r="M81" s="72">
        <f>K81-L81</f>
        <v>0</v>
      </c>
      <c r="N81" s="72">
        <v>0</v>
      </c>
      <c r="O81" s="72">
        <v>0</v>
      </c>
      <c r="P81" s="72">
        <v>0</v>
      </c>
      <c r="Q81" s="182" t="s">
        <v>928</v>
      </c>
      <c r="R81" s="241"/>
      <c r="S81" s="140">
        <f t="shared" si="26"/>
        <v>1556886</v>
      </c>
      <c r="T81" s="141">
        <v>1556886</v>
      </c>
      <c r="U81" s="141">
        <f t="shared" si="27"/>
        <v>0</v>
      </c>
    </row>
    <row r="82" spans="1:21" s="34" customFormat="1" ht="46.5" customHeight="1">
      <c r="A82" s="181"/>
      <c r="B82" s="181"/>
      <c r="C82" s="180"/>
      <c r="D82" s="155"/>
      <c r="E82" s="98" t="s">
        <v>7</v>
      </c>
      <c r="F82" s="103" t="s">
        <v>944</v>
      </c>
      <c r="G82" s="72">
        <f>SUM(H82,K82,N82,O82,P82)</f>
        <v>1556886</v>
      </c>
      <c r="H82" s="72">
        <v>1556886</v>
      </c>
      <c r="I82" s="72">
        <v>1537588</v>
      </c>
      <c r="J82" s="72">
        <f>H82-I82</f>
        <v>19298</v>
      </c>
      <c r="K82" s="72">
        <v>0</v>
      </c>
      <c r="L82" s="72">
        <v>0</v>
      </c>
      <c r="M82" s="72">
        <f>K82-L82</f>
        <v>0</v>
      </c>
      <c r="N82" s="72">
        <v>0</v>
      </c>
      <c r="O82" s="72">
        <v>0</v>
      </c>
      <c r="P82" s="72">
        <v>0</v>
      </c>
      <c r="Q82" s="183"/>
      <c r="R82" s="242"/>
      <c r="S82" s="140">
        <f t="shared" si="26"/>
        <v>1556886</v>
      </c>
      <c r="T82" s="141">
        <v>1556886</v>
      </c>
      <c r="U82" s="141">
        <f t="shared" si="27"/>
        <v>0</v>
      </c>
    </row>
    <row r="83" spans="1:21" s="34" customFormat="1" ht="38.25" customHeight="1">
      <c r="A83" s="181"/>
      <c r="B83" s="181"/>
      <c r="C83" s="180"/>
      <c r="D83" s="155"/>
      <c r="E83" s="98" t="s">
        <v>8</v>
      </c>
      <c r="F83" s="103"/>
      <c r="G83" s="73">
        <f t="shared" ref="G83:P83" si="30">G82-G81</f>
        <v>0</v>
      </c>
      <c r="H83" s="73">
        <f t="shared" si="30"/>
        <v>0</v>
      </c>
      <c r="I83" s="73">
        <f t="shared" si="30"/>
        <v>1257947</v>
      </c>
      <c r="J83" s="73">
        <f t="shared" si="30"/>
        <v>-1257947</v>
      </c>
      <c r="K83" s="73">
        <f t="shared" si="30"/>
        <v>0</v>
      </c>
      <c r="L83" s="73">
        <f t="shared" si="30"/>
        <v>0</v>
      </c>
      <c r="M83" s="73">
        <f t="shared" si="30"/>
        <v>0</v>
      </c>
      <c r="N83" s="73">
        <f t="shared" si="30"/>
        <v>0</v>
      </c>
      <c r="O83" s="73">
        <f t="shared" si="30"/>
        <v>0</v>
      </c>
      <c r="P83" s="73">
        <f t="shared" si="30"/>
        <v>0</v>
      </c>
      <c r="Q83" s="184"/>
      <c r="R83" s="243"/>
      <c r="S83" s="140">
        <f t="shared" si="26"/>
        <v>0</v>
      </c>
      <c r="T83" s="141">
        <v>0</v>
      </c>
      <c r="U83" s="141">
        <f t="shared" si="27"/>
        <v>0</v>
      </c>
    </row>
    <row r="84" spans="1:21" s="44" customFormat="1" ht="54" customHeight="1">
      <c r="A84" s="227" t="s">
        <v>714</v>
      </c>
      <c r="B84" s="227" t="s">
        <v>715</v>
      </c>
      <c r="C84" s="166" t="s">
        <v>716</v>
      </c>
      <c r="D84" s="157" t="s">
        <v>717</v>
      </c>
      <c r="E84" s="98" t="s">
        <v>911</v>
      </c>
      <c r="F84" s="103" t="s">
        <v>945</v>
      </c>
      <c r="G84" s="72">
        <f>SUM(H84,K84,N84,O84,P84)</f>
        <v>5260596</v>
      </c>
      <c r="H84" s="72">
        <v>5260596</v>
      </c>
      <c r="I84" s="72">
        <v>4577618</v>
      </c>
      <c r="J84" s="72">
        <f>H84-I84</f>
        <v>682978</v>
      </c>
      <c r="K84" s="72">
        <v>0</v>
      </c>
      <c r="L84" s="72">
        <v>0</v>
      </c>
      <c r="M84" s="72">
        <f>K84-L84</f>
        <v>0</v>
      </c>
      <c r="N84" s="72">
        <v>0</v>
      </c>
      <c r="O84" s="72">
        <v>0</v>
      </c>
      <c r="P84" s="72">
        <v>0</v>
      </c>
      <c r="Q84" s="161" t="s">
        <v>718</v>
      </c>
      <c r="R84" s="241"/>
      <c r="S84" s="140">
        <f t="shared" si="26"/>
        <v>5260596</v>
      </c>
      <c r="T84" s="141">
        <v>5260596</v>
      </c>
      <c r="U84" s="141">
        <f t="shared" si="27"/>
        <v>0</v>
      </c>
    </row>
    <row r="85" spans="1:21" s="44" customFormat="1" ht="54" customHeight="1">
      <c r="A85" s="228"/>
      <c r="B85" s="228"/>
      <c r="C85" s="166"/>
      <c r="D85" s="158"/>
      <c r="E85" s="98" t="s">
        <v>7</v>
      </c>
      <c r="F85" s="103" t="s">
        <v>946</v>
      </c>
      <c r="G85" s="72">
        <f>SUM(H85,K85,N85,O85,P85)</f>
        <v>6860596</v>
      </c>
      <c r="H85" s="72">
        <v>5260596</v>
      </c>
      <c r="I85" s="101">
        <v>5242042</v>
      </c>
      <c r="J85" s="72">
        <v>18554</v>
      </c>
      <c r="K85" s="72">
        <v>0</v>
      </c>
      <c r="L85" s="72">
        <v>0</v>
      </c>
      <c r="M85" s="72">
        <f>K85-L85</f>
        <v>0</v>
      </c>
      <c r="N85" s="72">
        <v>1600000</v>
      </c>
      <c r="O85" s="72">
        <v>0</v>
      </c>
      <c r="P85" s="72">
        <v>0</v>
      </c>
      <c r="Q85" s="161"/>
      <c r="R85" s="242"/>
      <c r="S85" s="140">
        <f t="shared" si="26"/>
        <v>6860596</v>
      </c>
      <c r="T85" s="141">
        <v>6860596</v>
      </c>
      <c r="U85" s="141">
        <f t="shared" si="27"/>
        <v>0</v>
      </c>
    </row>
    <row r="86" spans="1:21" s="44" customFormat="1" ht="44.25" customHeight="1">
      <c r="A86" s="228"/>
      <c r="B86" s="228"/>
      <c r="C86" s="166"/>
      <c r="D86" s="158"/>
      <c r="E86" s="98" t="s">
        <v>8</v>
      </c>
      <c r="F86" s="103"/>
      <c r="G86" s="73">
        <f t="shared" ref="G86:P86" si="31">G85-G84</f>
        <v>1600000</v>
      </c>
      <c r="H86" s="73">
        <f t="shared" si="31"/>
        <v>0</v>
      </c>
      <c r="I86" s="73">
        <f t="shared" si="31"/>
        <v>664424</v>
      </c>
      <c r="J86" s="73">
        <f t="shared" si="31"/>
        <v>-664424</v>
      </c>
      <c r="K86" s="73">
        <f t="shared" si="31"/>
        <v>0</v>
      </c>
      <c r="L86" s="73">
        <f t="shared" si="31"/>
        <v>0</v>
      </c>
      <c r="M86" s="73">
        <f t="shared" si="31"/>
        <v>0</v>
      </c>
      <c r="N86" s="73">
        <f t="shared" si="31"/>
        <v>1600000</v>
      </c>
      <c r="O86" s="73">
        <f t="shared" si="31"/>
        <v>0</v>
      </c>
      <c r="P86" s="73">
        <f t="shared" si="31"/>
        <v>0</v>
      </c>
      <c r="Q86" s="161"/>
      <c r="R86" s="243"/>
      <c r="S86" s="140">
        <f t="shared" si="26"/>
        <v>1600000</v>
      </c>
      <c r="T86" s="141">
        <v>1600000</v>
      </c>
      <c r="U86" s="141">
        <f t="shared" si="27"/>
        <v>0</v>
      </c>
    </row>
    <row r="87" spans="1:21" s="44" customFormat="1" ht="44.25" customHeight="1">
      <c r="A87" s="227" t="s">
        <v>714</v>
      </c>
      <c r="B87" s="227" t="s">
        <v>719</v>
      </c>
      <c r="C87" s="166" t="s">
        <v>720</v>
      </c>
      <c r="D87" s="157" t="s">
        <v>717</v>
      </c>
      <c r="E87" s="98" t="s">
        <v>911</v>
      </c>
      <c r="F87" s="103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161" t="s">
        <v>947</v>
      </c>
      <c r="R87" s="241"/>
      <c r="S87" s="140">
        <f t="shared" si="26"/>
        <v>0</v>
      </c>
      <c r="T87" s="141">
        <v>0</v>
      </c>
      <c r="U87" s="141">
        <f t="shared" si="27"/>
        <v>0</v>
      </c>
    </row>
    <row r="88" spans="1:21" s="44" customFormat="1" ht="53.25" customHeight="1">
      <c r="A88" s="228"/>
      <c r="B88" s="228"/>
      <c r="C88" s="166"/>
      <c r="D88" s="158"/>
      <c r="E88" s="106" t="s">
        <v>7</v>
      </c>
      <c r="F88" s="99" t="s">
        <v>722</v>
      </c>
      <c r="G88" s="72">
        <f>SUM(H88,K88,N88,O88,P88)</f>
        <v>360000</v>
      </c>
      <c r="H88" s="62">
        <v>0</v>
      </c>
      <c r="I88" s="62">
        <v>0</v>
      </c>
      <c r="J88" s="72">
        <f>H88-I88</f>
        <v>0</v>
      </c>
      <c r="K88" s="62">
        <v>0</v>
      </c>
      <c r="L88" s="62">
        <v>0</v>
      </c>
      <c r="M88" s="62">
        <f>K88-L88</f>
        <v>0</v>
      </c>
      <c r="N88" s="101">
        <v>360000</v>
      </c>
      <c r="O88" s="62">
        <v>0</v>
      </c>
      <c r="P88" s="62">
        <v>0</v>
      </c>
      <c r="Q88" s="161"/>
      <c r="R88" s="242"/>
      <c r="S88" s="140">
        <f t="shared" si="26"/>
        <v>360000</v>
      </c>
      <c r="T88" s="141">
        <v>360000</v>
      </c>
      <c r="U88" s="141">
        <f t="shared" si="27"/>
        <v>0</v>
      </c>
    </row>
    <row r="89" spans="1:21" s="44" customFormat="1" ht="39" customHeight="1">
      <c r="A89" s="228"/>
      <c r="B89" s="228"/>
      <c r="C89" s="166"/>
      <c r="D89" s="158"/>
      <c r="E89" s="106" t="s">
        <v>8</v>
      </c>
      <c r="F89" s="42"/>
      <c r="G89" s="73">
        <f t="shared" ref="G89:P89" si="32">G88-G87</f>
        <v>360000</v>
      </c>
      <c r="H89" s="73">
        <f t="shared" si="32"/>
        <v>0</v>
      </c>
      <c r="I89" s="73">
        <f t="shared" si="32"/>
        <v>0</v>
      </c>
      <c r="J89" s="73">
        <f t="shared" si="32"/>
        <v>0</v>
      </c>
      <c r="K89" s="73">
        <f t="shared" si="32"/>
        <v>0</v>
      </c>
      <c r="L89" s="73">
        <f t="shared" si="32"/>
        <v>0</v>
      </c>
      <c r="M89" s="73">
        <f t="shared" si="32"/>
        <v>0</v>
      </c>
      <c r="N89" s="73">
        <f t="shared" si="32"/>
        <v>360000</v>
      </c>
      <c r="O89" s="73">
        <f t="shared" si="32"/>
        <v>0</v>
      </c>
      <c r="P89" s="73">
        <f t="shared" si="32"/>
        <v>0</v>
      </c>
      <c r="Q89" s="161"/>
      <c r="R89" s="243"/>
      <c r="S89" s="140">
        <f t="shared" si="26"/>
        <v>360000</v>
      </c>
      <c r="T89" s="141">
        <v>360000</v>
      </c>
      <c r="U89" s="141">
        <f t="shared" si="27"/>
        <v>0</v>
      </c>
    </row>
    <row r="90" spans="1:21" s="44" customFormat="1" ht="39" customHeight="1">
      <c r="A90" s="227" t="s">
        <v>714</v>
      </c>
      <c r="B90" s="227" t="s">
        <v>719</v>
      </c>
      <c r="C90" s="189" t="s">
        <v>721</v>
      </c>
      <c r="D90" s="157" t="s">
        <v>717</v>
      </c>
      <c r="E90" s="98" t="s">
        <v>911</v>
      </c>
      <c r="F90" s="103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161" t="s">
        <v>947</v>
      </c>
      <c r="R90" s="241"/>
      <c r="S90" s="140">
        <f t="shared" si="26"/>
        <v>0</v>
      </c>
      <c r="T90" s="141">
        <v>0</v>
      </c>
      <c r="U90" s="141">
        <f t="shared" si="27"/>
        <v>0</v>
      </c>
    </row>
    <row r="91" spans="1:21" s="44" customFormat="1" ht="53.25" customHeight="1">
      <c r="A91" s="228"/>
      <c r="B91" s="228"/>
      <c r="C91" s="189"/>
      <c r="D91" s="158"/>
      <c r="E91" s="106" t="s">
        <v>7</v>
      </c>
      <c r="F91" s="99" t="s">
        <v>723</v>
      </c>
      <c r="G91" s="72">
        <f>SUM(H91,K91,N91,O91,P91)</f>
        <v>400000</v>
      </c>
      <c r="H91" s="62">
        <v>0</v>
      </c>
      <c r="I91" s="62">
        <v>0</v>
      </c>
      <c r="J91" s="72">
        <f>H91-I91</f>
        <v>0</v>
      </c>
      <c r="K91" s="62">
        <v>0</v>
      </c>
      <c r="L91" s="62">
        <v>0</v>
      </c>
      <c r="M91" s="62">
        <f>K91-L91</f>
        <v>0</v>
      </c>
      <c r="N91" s="101">
        <v>400000</v>
      </c>
      <c r="O91" s="62">
        <v>0</v>
      </c>
      <c r="P91" s="62">
        <v>0</v>
      </c>
      <c r="Q91" s="161"/>
      <c r="R91" s="242"/>
      <c r="S91" s="140">
        <f t="shared" si="26"/>
        <v>400000</v>
      </c>
      <c r="T91" s="141">
        <v>400000</v>
      </c>
      <c r="U91" s="141">
        <f t="shared" si="27"/>
        <v>0</v>
      </c>
    </row>
    <row r="92" spans="1:21" s="44" customFormat="1" ht="42" customHeight="1">
      <c r="A92" s="228"/>
      <c r="B92" s="228"/>
      <c r="C92" s="189"/>
      <c r="D92" s="158"/>
      <c r="E92" s="106" t="s">
        <v>8</v>
      </c>
      <c r="F92" s="42"/>
      <c r="G92" s="73">
        <f t="shared" ref="G92:P92" si="33">G91-G90</f>
        <v>400000</v>
      </c>
      <c r="H92" s="73">
        <f t="shared" si="33"/>
        <v>0</v>
      </c>
      <c r="I92" s="73">
        <f t="shared" si="33"/>
        <v>0</v>
      </c>
      <c r="J92" s="73">
        <f t="shared" si="33"/>
        <v>0</v>
      </c>
      <c r="K92" s="73">
        <f t="shared" si="33"/>
        <v>0</v>
      </c>
      <c r="L92" s="73">
        <f t="shared" si="33"/>
        <v>0</v>
      </c>
      <c r="M92" s="73">
        <f t="shared" si="33"/>
        <v>0</v>
      </c>
      <c r="N92" s="73">
        <f t="shared" si="33"/>
        <v>400000</v>
      </c>
      <c r="O92" s="73">
        <f t="shared" si="33"/>
        <v>0</v>
      </c>
      <c r="P92" s="73">
        <f t="shared" si="33"/>
        <v>0</v>
      </c>
      <c r="Q92" s="161"/>
      <c r="R92" s="243"/>
      <c r="S92" s="140">
        <f t="shared" si="26"/>
        <v>400000</v>
      </c>
      <c r="T92" s="141">
        <v>400000</v>
      </c>
      <c r="U92" s="141">
        <f t="shared" si="27"/>
        <v>0</v>
      </c>
    </row>
    <row r="93" spans="1:21" s="44" customFormat="1" ht="53.25" customHeight="1">
      <c r="A93" s="177" t="s">
        <v>948</v>
      </c>
      <c r="B93" s="153" t="s">
        <v>75</v>
      </c>
      <c r="C93" s="177" t="s">
        <v>14</v>
      </c>
      <c r="D93" s="155" t="s">
        <v>949</v>
      </c>
      <c r="E93" s="98" t="s">
        <v>911</v>
      </c>
      <c r="F93" s="103" t="s">
        <v>74</v>
      </c>
      <c r="G93" s="72">
        <f>SUM(H93,K93,N93,O93,P93)</f>
        <v>8099197</v>
      </c>
      <c r="H93" s="62">
        <v>7542000</v>
      </c>
      <c r="I93" s="62">
        <v>7542000</v>
      </c>
      <c r="J93" s="72">
        <f>H93-I93</f>
        <v>0</v>
      </c>
      <c r="K93" s="62">
        <v>557197</v>
      </c>
      <c r="L93" s="62">
        <v>490900</v>
      </c>
      <c r="M93" s="62">
        <f>K93-L93</f>
        <v>66297</v>
      </c>
      <c r="N93" s="62">
        <v>0</v>
      </c>
      <c r="O93" s="62">
        <v>0</v>
      </c>
      <c r="P93" s="62">
        <v>0</v>
      </c>
      <c r="Q93" s="165" t="s">
        <v>928</v>
      </c>
      <c r="R93" s="241"/>
      <c r="S93" s="140">
        <f t="shared" si="26"/>
        <v>8099197</v>
      </c>
      <c r="T93" s="141">
        <v>8099197</v>
      </c>
      <c r="U93" s="141">
        <f t="shared" si="27"/>
        <v>0</v>
      </c>
    </row>
    <row r="94" spans="1:21" s="44" customFormat="1" ht="53.25" customHeight="1">
      <c r="A94" s="177"/>
      <c r="B94" s="154"/>
      <c r="C94" s="177"/>
      <c r="D94" s="155"/>
      <c r="E94" s="106" t="s">
        <v>7</v>
      </c>
      <c r="F94" s="103" t="s">
        <v>74</v>
      </c>
      <c r="G94" s="72">
        <f>SUM(H94,K94,N94,O94,P94)</f>
        <v>8099197</v>
      </c>
      <c r="H94" s="62">
        <v>7542000</v>
      </c>
      <c r="I94" s="62">
        <v>7542000</v>
      </c>
      <c r="J94" s="72">
        <f>H94-I94</f>
        <v>0</v>
      </c>
      <c r="K94" s="62">
        <v>557197</v>
      </c>
      <c r="L94" s="62">
        <v>490900</v>
      </c>
      <c r="M94" s="62">
        <f>K94-L94</f>
        <v>66297</v>
      </c>
      <c r="N94" s="62">
        <v>0</v>
      </c>
      <c r="O94" s="62">
        <v>0</v>
      </c>
      <c r="P94" s="62">
        <v>0</v>
      </c>
      <c r="Q94" s="165"/>
      <c r="R94" s="242"/>
      <c r="S94" s="140">
        <f t="shared" si="26"/>
        <v>8099197</v>
      </c>
      <c r="T94" s="141">
        <v>8099197</v>
      </c>
      <c r="U94" s="141">
        <f t="shared" si="27"/>
        <v>0</v>
      </c>
    </row>
    <row r="95" spans="1:21" s="44" customFormat="1" ht="42" customHeight="1">
      <c r="A95" s="177"/>
      <c r="B95" s="154"/>
      <c r="C95" s="177"/>
      <c r="D95" s="155"/>
      <c r="E95" s="106" t="s">
        <v>8</v>
      </c>
      <c r="F95" s="42"/>
      <c r="G95" s="73">
        <f t="shared" ref="G95:P95" si="34">G94-G93</f>
        <v>0</v>
      </c>
      <c r="H95" s="73">
        <f t="shared" si="34"/>
        <v>0</v>
      </c>
      <c r="I95" s="73">
        <f t="shared" si="34"/>
        <v>0</v>
      </c>
      <c r="J95" s="73">
        <f t="shared" si="34"/>
        <v>0</v>
      </c>
      <c r="K95" s="73">
        <f t="shared" si="34"/>
        <v>0</v>
      </c>
      <c r="L95" s="73">
        <f t="shared" si="34"/>
        <v>0</v>
      </c>
      <c r="M95" s="73">
        <f t="shared" si="34"/>
        <v>0</v>
      </c>
      <c r="N95" s="73">
        <f t="shared" si="34"/>
        <v>0</v>
      </c>
      <c r="O95" s="73">
        <f t="shared" si="34"/>
        <v>0</v>
      </c>
      <c r="P95" s="73">
        <f t="shared" si="34"/>
        <v>0</v>
      </c>
      <c r="Q95" s="165"/>
      <c r="R95" s="243"/>
      <c r="S95" s="140">
        <f t="shared" si="26"/>
        <v>0</v>
      </c>
      <c r="T95" s="141">
        <v>0</v>
      </c>
      <c r="U95" s="141">
        <f t="shared" si="27"/>
        <v>0</v>
      </c>
    </row>
    <row r="96" spans="1:21" s="44" customFormat="1" ht="42" customHeight="1">
      <c r="A96" s="159" t="s">
        <v>725</v>
      </c>
      <c r="B96" s="159" t="s">
        <v>726</v>
      </c>
      <c r="C96" s="159" t="s">
        <v>727</v>
      </c>
      <c r="D96" s="158" t="s">
        <v>728</v>
      </c>
      <c r="E96" s="98" t="s">
        <v>911</v>
      </c>
      <c r="F96" s="103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161" t="s">
        <v>947</v>
      </c>
      <c r="R96" s="241"/>
      <c r="S96" s="140">
        <f t="shared" si="26"/>
        <v>0</v>
      </c>
      <c r="T96" s="141">
        <v>0</v>
      </c>
      <c r="U96" s="141">
        <f t="shared" si="27"/>
        <v>0</v>
      </c>
    </row>
    <row r="97" spans="1:21" s="44" customFormat="1" ht="45">
      <c r="A97" s="160"/>
      <c r="B97" s="160"/>
      <c r="C97" s="160"/>
      <c r="D97" s="158"/>
      <c r="E97" s="98" t="s">
        <v>7</v>
      </c>
      <c r="F97" s="99" t="s">
        <v>729</v>
      </c>
      <c r="G97" s="72">
        <f>SUM(H97,K97,N97,O97,P97)</f>
        <v>2056064</v>
      </c>
      <c r="H97" s="72">
        <v>0</v>
      </c>
      <c r="I97" s="72">
        <v>0</v>
      </c>
      <c r="J97" s="72">
        <f>H97-I97</f>
        <v>0</v>
      </c>
      <c r="K97" s="72">
        <v>0</v>
      </c>
      <c r="L97" s="72">
        <v>0</v>
      </c>
      <c r="M97" s="72">
        <f>K97-L97</f>
        <v>0</v>
      </c>
      <c r="N97" s="101">
        <v>2056064</v>
      </c>
      <c r="O97" s="72">
        <v>0</v>
      </c>
      <c r="P97" s="72">
        <v>0</v>
      </c>
      <c r="Q97" s="161"/>
      <c r="R97" s="242"/>
      <c r="S97" s="140">
        <f t="shared" si="26"/>
        <v>2056064</v>
      </c>
      <c r="T97" s="141">
        <v>2056064</v>
      </c>
      <c r="U97" s="141">
        <f t="shared" si="27"/>
        <v>0</v>
      </c>
    </row>
    <row r="98" spans="1:21" s="44" customFormat="1" ht="42" customHeight="1">
      <c r="A98" s="160"/>
      <c r="B98" s="160"/>
      <c r="C98" s="160"/>
      <c r="D98" s="158"/>
      <c r="E98" s="98" t="s">
        <v>8</v>
      </c>
      <c r="F98" s="103"/>
      <c r="G98" s="73">
        <f t="shared" ref="G98:P98" si="35">G97-G96</f>
        <v>2056064</v>
      </c>
      <c r="H98" s="73">
        <f t="shared" si="35"/>
        <v>0</v>
      </c>
      <c r="I98" s="73">
        <f t="shared" si="35"/>
        <v>0</v>
      </c>
      <c r="J98" s="73">
        <f t="shared" si="35"/>
        <v>0</v>
      </c>
      <c r="K98" s="73">
        <f t="shared" si="35"/>
        <v>0</v>
      </c>
      <c r="L98" s="73">
        <f t="shared" si="35"/>
        <v>0</v>
      </c>
      <c r="M98" s="73">
        <f t="shared" si="35"/>
        <v>0</v>
      </c>
      <c r="N98" s="73">
        <f t="shared" si="35"/>
        <v>2056064</v>
      </c>
      <c r="O98" s="73">
        <f t="shared" si="35"/>
        <v>0</v>
      </c>
      <c r="P98" s="73">
        <f t="shared" si="35"/>
        <v>0</v>
      </c>
      <c r="Q98" s="161"/>
      <c r="R98" s="243"/>
      <c r="S98" s="140">
        <f t="shared" si="26"/>
        <v>2056064</v>
      </c>
      <c r="T98" s="141">
        <v>2056064</v>
      </c>
      <c r="U98" s="141">
        <f t="shared" si="27"/>
        <v>0</v>
      </c>
    </row>
    <row r="99" spans="1:21" s="44" customFormat="1" ht="42" customHeight="1">
      <c r="A99" s="153" t="s">
        <v>950</v>
      </c>
      <c r="B99" s="153" t="s">
        <v>951</v>
      </c>
      <c r="C99" s="153" t="s">
        <v>952</v>
      </c>
      <c r="D99" s="155" t="s">
        <v>953</v>
      </c>
      <c r="E99" s="98" t="s">
        <v>911</v>
      </c>
      <c r="F99" s="103" t="s">
        <v>954</v>
      </c>
      <c r="G99" s="72">
        <f>SUM(H99,K99,N99,O99,P99)</f>
        <v>7915369</v>
      </c>
      <c r="H99" s="72">
        <v>1974219</v>
      </c>
      <c r="I99" s="72">
        <v>1974219</v>
      </c>
      <c r="J99" s="72">
        <f>H99-I99</f>
        <v>0</v>
      </c>
      <c r="K99" s="72">
        <v>2000000</v>
      </c>
      <c r="L99" s="72">
        <v>2000000</v>
      </c>
      <c r="M99" s="72">
        <f>K99-L99</f>
        <v>0</v>
      </c>
      <c r="N99" s="72">
        <f>2394575+1017000</f>
        <v>3411575</v>
      </c>
      <c r="O99" s="72">
        <v>529575</v>
      </c>
      <c r="P99" s="72">
        <v>0</v>
      </c>
      <c r="Q99" s="165" t="s">
        <v>731</v>
      </c>
      <c r="R99" s="241"/>
      <c r="S99" s="140">
        <f t="shared" si="26"/>
        <v>7915369</v>
      </c>
      <c r="T99" s="141">
        <v>7915369</v>
      </c>
      <c r="U99" s="141">
        <f t="shared" si="27"/>
        <v>0</v>
      </c>
    </row>
    <row r="100" spans="1:21" s="44" customFormat="1" ht="42" customHeight="1">
      <c r="A100" s="154"/>
      <c r="B100" s="154"/>
      <c r="C100" s="154"/>
      <c r="D100" s="155"/>
      <c r="E100" s="98" t="s">
        <v>7</v>
      </c>
      <c r="F100" s="103" t="s">
        <v>730</v>
      </c>
      <c r="G100" s="72">
        <f>SUM(H100,K100,N100,O100,P100)</f>
        <v>7915369</v>
      </c>
      <c r="H100" s="72">
        <v>1974219</v>
      </c>
      <c r="I100" s="72">
        <v>1974219</v>
      </c>
      <c r="J100" s="72">
        <f>H100-I100</f>
        <v>0</v>
      </c>
      <c r="K100" s="72">
        <v>2000000</v>
      </c>
      <c r="L100" s="72">
        <v>2000000</v>
      </c>
      <c r="M100" s="72">
        <f>K100-L100</f>
        <v>0</v>
      </c>
      <c r="N100" s="72">
        <f>2394575+1017000</f>
        <v>3411575</v>
      </c>
      <c r="O100" s="72">
        <v>529575</v>
      </c>
      <c r="P100" s="72">
        <v>0</v>
      </c>
      <c r="Q100" s="165"/>
      <c r="R100" s="242"/>
      <c r="S100" s="140">
        <f t="shared" si="26"/>
        <v>7915369</v>
      </c>
      <c r="T100" s="141">
        <v>7915369</v>
      </c>
      <c r="U100" s="141">
        <f t="shared" si="27"/>
        <v>0</v>
      </c>
    </row>
    <row r="101" spans="1:21" s="44" customFormat="1" ht="42" customHeight="1">
      <c r="A101" s="154"/>
      <c r="B101" s="154"/>
      <c r="C101" s="154"/>
      <c r="D101" s="155"/>
      <c r="E101" s="98" t="s">
        <v>8</v>
      </c>
      <c r="F101" s="103"/>
      <c r="G101" s="73">
        <f t="shared" ref="G101:P101" si="36">G100-G99</f>
        <v>0</v>
      </c>
      <c r="H101" s="73">
        <f t="shared" si="36"/>
        <v>0</v>
      </c>
      <c r="I101" s="73">
        <f t="shared" si="36"/>
        <v>0</v>
      </c>
      <c r="J101" s="73">
        <f t="shared" si="36"/>
        <v>0</v>
      </c>
      <c r="K101" s="73">
        <f t="shared" si="36"/>
        <v>0</v>
      </c>
      <c r="L101" s="73">
        <f t="shared" si="36"/>
        <v>0</v>
      </c>
      <c r="M101" s="73">
        <f t="shared" si="36"/>
        <v>0</v>
      </c>
      <c r="N101" s="73">
        <f t="shared" si="36"/>
        <v>0</v>
      </c>
      <c r="O101" s="73">
        <f t="shared" si="36"/>
        <v>0</v>
      </c>
      <c r="P101" s="73">
        <f t="shared" si="36"/>
        <v>0</v>
      </c>
      <c r="Q101" s="165"/>
      <c r="R101" s="243"/>
      <c r="S101" s="140">
        <f t="shared" si="26"/>
        <v>0</v>
      </c>
      <c r="T101" s="141">
        <v>0</v>
      </c>
      <c r="U101" s="141">
        <f t="shared" si="27"/>
        <v>0</v>
      </c>
    </row>
    <row r="102" spans="1:21" s="44" customFormat="1" ht="45" customHeight="1">
      <c r="A102" s="153" t="s">
        <v>950</v>
      </c>
      <c r="B102" s="153" t="s">
        <v>951</v>
      </c>
      <c r="C102" s="153" t="s">
        <v>955</v>
      </c>
      <c r="D102" s="155" t="s">
        <v>953</v>
      </c>
      <c r="E102" s="98" t="s">
        <v>911</v>
      </c>
      <c r="F102" s="103" t="s">
        <v>956</v>
      </c>
      <c r="G102" s="72">
        <f>SUM(H102,K102,N102,O102,P102)</f>
        <v>9000000</v>
      </c>
      <c r="H102" s="72">
        <v>925715</v>
      </c>
      <c r="I102" s="72">
        <v>925715</v>
      </c>
      <c r="J102" s="72">
        <f>H102-I102</f>
        <v>0</v>
      </c>
      <c r="K102" s="72">
        <v>1000000</v>
      </c>
      <c r="L102" s="72">
        <v>1000000</v>
      </c>
      <c r="M102" s="72">
        <f>K102-L102</f>
        <v>0</v>
      </c>
      <c r="N102" s="72">
        <v>1000000</v>
      </c>
      <c r="O102" s="72">
        <v>6074285</v>
      </c>
      <c r="P102" s="72">
        <v>0</v>
      </c>
      <c r="Q102" s="165" t="s">
        <v>957</v>
      </c>
      <c r="R102" s="241"/>
      <c r="S102" s="140">
        <f t="shared" si="26"/>
        <v>9000000</v>
      </c>
      <c r="T102" s="141">
        <v>9000000</v>
      </c>
      <c r="U102" s="141">
        <f t="shared" si="27"/>
        <v>0</v>
      </c>
    </row>
    <row r="103" spans="1:21" s="44" customFormat="1" ht="45" customHeight="1">
      <c r="A103" s="154"/>
      <c r="B103" s="154"/>
      <c r="C103" s="153"/>
      <c r="D103" s="155"/>
      <c r="E103" s="98" t="s">
        <v>7</v>
      </c>
      <c r="F103" s="103" t="s">
        <v>956</v>
      </c>
      <c r="G103" s="72">
        <f>SUM(H103,K103,N103,O103,P103)</f>
        <v>9000000</v>
      </c>
      <c r="H103" s="72">
        <v>925715</v>
      </c>
      <c r="I103" s="72">
        <v>925715</v>
      </c>
      <c r="J103" s="72">
        <f>H103-I103</f>
        <v>0</v>
      </c>
      <c r="K103" s="72">
        <v>1000000</v>
      </c>
      <c r="L103" s="72">
        <v>1000000</v>
      </c>
      <c r="M103" s="72">
        <f>K103-L103</f>
        <v>0</v>
      </c>
      <c r="N103" s="72">
        <v>1000000</v>
      </c>
      <c r="O103" s="72">
        <v>6074285</v>
      </c>
      <c r="P103" s="72">
        <v>0</v>
      </c>
      <c r="Q103" s="165"/>
      <c r="R103" s="242"/>
      <c r="S103" s="140">
        <f t="shared" si="26"/>
        <v>9000000</v>
      </c>
      <c r="T103" s="141">
        <v>9000000</v>
      </c>
      <c r="U103" s="141">
        <f t="shared" si="27"/>
        <v>0</v>
      </c>
    </row>
    <row r="104" spans="1:21" s="44" customFormat="1" ht="47.25" customHeight="1">
      <c r="A104" s="154"/>
      <c r="B104" s="154"/>
      <c r="C104" s="153"/>
      <c r="D104" s="155"/>
      <c r="E104" s="98" t="s">
        <v>8</v>
      </c>
      <c r="F104" s="103"/>
      <c r="G104" s="73">
        <f t="shared" ref="G104:P104" si="37">G103-G102</f>
        <v>0</v>
      </c>
      <c r="H104" s="73">
        <f t="shared" si="37"/>
        <v>0</v>
      </c>
      <c r="I104" s="73">
        <f t="shared" si="37"/>
        <v>0</v>
      </c>
      <c r="J104" s="73">
        <f t="shared" si="37"/>
        <v>0</v>
      </c>
      <c r="K104" s="73">
        <f t="shared" si="37"/>
        <v>0</v>
      </c>
      <c r="L104" s="73">
        <f t="shared" si="37"/>
        <v>0</v>
      </c>
      <c r="M104" s="73">
        <f t="shared" si="37"/>
        <v>0</v>
      </c>
      <c r="N104" s="73">
        <f t="shared" si="37"/>
        <v>0</v>
      </c>
      <c r="O104" s="73">
        <f t="shared" si="37"/>
        <v>0</v>
      </c>
      <c r="P104" s="73">
        <f t="shared" si="37"/>
        <v>0</v>
      </c>
      <c r="Q104" s="165"/>
      <c r="R104" s="243"/>
      <c r="S104" s="140">
        <f t="shared" si="26"/>
        <v>0</v>
      </c>
      <c r="T104" s="141">
        <v>0</v>
      </c>
      <c r="U104" s="141">
        <f t="shared" si="27"/>
        <v>0</v>
      </c>
    </row>
    <row r="105" spans="1:21" s="44" customFormat="1" ht="45" customHeight="1">
      <c r="A105" s="153" t="s">
        <v>732</v>
      </c>
      <c r="B105" s="153" t="s">
        <v>733</v>
      </c>
      <c r="C105" s="153" t="s">
        <v>734</v>
      </c>
      <c r="D105" s="155" t="s">
        <v>735</v>
      </c>
      <c r="E105" s="98" t="s">
        <v>911</v>
      </c>
      <c r="F105" s="103" t="s">
        <v>958</v>
      </c>
      <c r="G105" s="72">
        <f>SUM(H105,K105,N105,O105,P105)</f>
        <v>5500000</v>
      </c>
      <c r="H105" s="72">
        <v>0</v>
      </c>
      <c r="I105" s="72">
        <v>0</v>
      </c>
      <c r="J105" s="72">
        <f>H105-I105</f>
        <v>0</v>
      </c>
      <c r="K105" s="72">
        <v>0</v>
      </c>
      <c r="L105" s="72">
        <v>0</v>
      </c>
      <c r="M105" s="72">
        <v>0</v>
      </c>
      <c r="N105" s="72">
        <v>660000</v>
      </c>
      <c r="O105" s="72">
        <v>3000000</v>
      </c>
      <c r="P105" s="72">
        <v>1840000</v>
      </c>
      <c r="Q105" s="165" t="s">
        <v>959</v>
      </c>
      <c r="R105" s="241"/>
      <c r="S105" s="140">
        <f t="shared" si="26"/>
        <v>5500000</v>
      </c>
      <c r="T105" s="141">
        <v>5500000</v>
      </c>
      <c r="U105" s="141">
        <f t="shared" si="27"/>
        <v>0</v>
      </c>
    </row>
    <row r="106" spans="1:21" s="44" customFormat="1" ht="45" customHeight="1">
      <c r="A106" s="154"/>
      <c r="B106" s="154"/>
      <c r="C106" s="153"/>
      <c r="D106" s="155"/>
      <c r="E106" s="98" t="s">
        <v>7</v>
      </c>
      <c r="F106" s="103" t="s">
        <v>958</v>
      </c>
      <c r="G106" s="72">
        <f>SUM(H106,K106,N106,O106,P106)</f>
        <v>5500000</v>
      </c>
      <c r="H106" s="72">
        <v>0</v>
      </c>
      <c r="I106" s="72">
        <v>0</v>
      </c>
      <c r="J106" s="72">
        <f>H106-I106</f>
        <v>0</v>
      </c>
      <c r="K106" s="72">
        <v>0</v>
      </c>
      <c r="L106" s="72">
        <v>0</v>
      </c>
      <c r="M106" s="72">
        <v>0</v>
      </c>
      <c r="N106" s="72">
        <v>660000</v>
      </c>
      <c r="O106" s="72">
        <v>3000000</v>
      </c>
      <c r="P106" s="72">
        <v>1840000</v>
      </c>
      <c r="Q106" s="165"/>
      <c r="R106" s="242"/>
      <c r="S106" s="140">
        <f t="shared" si="26"/>
        <v>5500000</v>
      </c>
      <c r="T106" s="141">
        <v>5500000</v>
      </c>
      <c r="U106" s="141">
        <f t="shared" si="27"/>
        <v>0</v>
      </c>
    </row>
    <row r="107" spans="1:21" s="44" customFormat="1" ht="42.75" customHeight="1">
      <c r="A107" s="154"/>
      <c r="B107" s="154"/>
      <c r="C107" s="153"/>
      <c r="D107" s="155"/>
      <c r="E107" s="98" t="s">
        <v>8</v>
      </c>
      <c r="F107" s="103"/>
      <c r="G107" s="73">
        <f t="shared" ref="G107:P107" si="38">G106-G105</f>
        <v>0</v>
      </c>
      <c r="H107" s="73">
        <f t="shared" si="38"/>
        <v>0</v>
      </c>
      <c r="I107" s="73">
        <f t="shared" si="38"/>
        <v>0</v>
      </c>
      <c r="J107" s="73">
        <f t="shared" si="38"/>
        <v>0</v>
      </c>
      <c r="K107" s="73">
        <f t="shared" si="38"/>
        <v>0</v>
      </c>
      <c r="L107" s="73">
        <f t="shared" si="38"/>
        <v>0</v>
      </c>
      <c r="M107" s="73">
        <f t="shared" si="38"/>
        <v>0</v>
      </c>
      <c r="N107" s="73">
        <f t="shared" si="38"/>
        <v>0</v>
      </c>
      <c r="O107" s="73">
        <f t="shared" si="38"/>
        <v>0</v>
      </c>
      <c r="P107" s="73">
        <f t="shared" si="38"/>
        <v>0</v>
      </c>
      <c r="Q107" s="165"/>
      <c r="R107" s="243"/>
      <c r="S107" s="140">
        <f t="shared" si="26"/>
        <v>0</v>
      </c>
      <c r="T107" s="141">
        <v>0</v>
      </c>
      <c r="U107" s="141">
        <f t="shared" si="27"/>
        <v>0</v>
      </c>
    </row>
    <row r="108" spans="1:21" s="44" customFormat="1" ht="55.5" customHeight="1">
      <c r="A108" s="153" t="s">
        <v>960</v>
      </c>
      <c r="B108" s="153" t="s">
        <v>961</v>
      </c>
      <c r="C108" s="180" t="s">
        <v>962</v>
      </c>
      <c r="D108" s="155" t="s">
        <v>963</v>
      </c>
      <c r="E108" s="98" t="s">
        <v>911</v>
      </c>
      <c r="F108" s="103" t="s">
        <v>964</v>
      </c>
      <c r="G108" s="72">
        <f>SUM(H108,K108,N108,O108,P108)</f>
        <v>1305360</v>
      </c>
      <c r="H108" s="62">
        <v>217560</v>
      </c>
      <c r="I108" s="62">
        <v>217560</v>
      </c>
      <c r="J108" s="72">
        <f>H108-I108</f>
        <v>0</v>
      </c>
      <c r="K108" s="62">
        <v>1087800</v>
      </c>
      <c r="L108" s="62">
        <v>864250</v>
      </c>
      <c r="M108" s="62">
        <f>K108-L108</f>
        <v>223550</v>
      </c>
      <c r="N108" s="62">
        <v>0</v>
      </c>
      <c r="O108" s="72">
        <v>0</v>
      </c>
      <c r="P108" s="72">
        <v>0</v>
      </c>
      <c r="Q108" s="165" t="s">
        <v>928</v>
      </c>
      <c r="R108" s="241"/>
      <c r="S108" s="140">
        <f t="shared" si="26"/>
        <v>1305360</v>
      </c>
      <c r="T108" s="141">
        <v>1305360</v>
      </c>
      <c r="U108" s="141">
        <f t="shared" si="27"/>
        <v>0</v>
      </c>
    </row>
    <row r="109" spans="1:21" s="44" customFormat="1" ht="57" customHeight="1">
      <c r="A109" s="153"/>
      <c r="B109" s="153"/>
      <c r="C109" s="180"/>
      <c r="D109" s="155"/>
      <c r="E109" s="98" t="s">
        <v>7</v>
      </c>
      <c r="F109" s="103" t="s">
        <v>964</v>
      </c>
      <c r="G109" s="72">
        <f>SUM(H109,K109,N109,O109,P109)</f>
        <v>1305360</v>
      </c>
      <c r="H109" s="62">
        <v>217560</v>
      </c>
      <c r="I109" s="62">
        <v>217560</v>
      </c>
      <c r="J109" s="72">
        <f>H109-I109</f>
        <v>0</v>
      </c>
      <c r="K109" s="62">
        <v>1087800</v>
      </c>
      <c r="L109" s="62">
        <v>864250</v>
      </c>
      <c r="M109" s="62">
        <f>K109-L109</f>
        <v>223550</v>
      </c>
      <c r="N109" s="62">
        <v>0</v>
      </c>
      <c r="O109" s="72">
        <v>0</v>
      </c>
      <c r="P109" s="72">
        <v>0</v>
      </c>
      <c r="Q109" s="165"/>
      <c r="R109" s="242"/>
      <c r="S109" s="140">
        <f t="shared" si="26"/>
        <v>1305360</v>
      </c>
      <c r="T109" s="141">
        <v>1305360</v>
      </c>
      <c r="U109" s="141">
        <f t="shared" si="27"/>
        <v>0</v>
      </c>
    </row>
    <row r="110" spans="1:21" s="44" customFormat="1" ht="45" customHeight="1">
      <c r="A110" s="153"/>
      <c r="B110" s="153"/>
      <c r="C110" s="180"/>
      <c r="D110" s="155"/>
      <c r="E110" s="98" t="s">
        <v>8</v>
      </c>
      <c r="F110" s="103"/>
      <c r="G110" s="73">
        <f t="shared" ref="G110:P110" si="39">G109-G108</f>
        <v>0</v>
      </c>
      <c r="H110" s="73">
        <f t="shared" si="39"/>
        <v>0</v>
      </c>
      <c r="I110" s="73">
        <f t="shared" si="39"/>
        <v>0</v>
      </c>
      <c r="J110" s="73">
        <f t="shared" si="39"/>
        <v>0</v>
      </c>
      <c r="K110" s="73">
        <f t="shared" si="39"/>
        <v>0</v>
      </c>
      <c r="L110" s="73">
        <f t="shared" si="39"/>
        <v>0</v>
      </c>
      <c r="M110" s="73">
        <f t="shared" si="39"/>
        <v>0</v>
      </c>
      <c r="N110" s="73">
        <f t="shared" si="39"/>
        <v>0</v>
      </c>
      <c r="O110" s="73">
        <f t="shared" si="39"/>
        <v>0</v>
      </c>
      <c r="P110" s="73">
        <f t="shared" si="39"/>
        <v>0</v>
      </c>
      <c r="Q110" s="165"/>
      <c r="R110" s="243"/>
      <c r="S110" s="140">
        <f t="shared" si="26"/>
        <v>0</v>
      </c>
      <c r="T110" s="141">
        <v>0</v>
      </c>
      <c r="U110" s="141">
        <f t="shared" si="27"/>
        <v>0</v>
      </c>
    </row>
    <row r="111" spans="1:21" s="44" customFormat="1" ht="57.75" customHeight="1">
      <c r="A111" s="153" t="s">
        <v>965</v>
      </c>
      <c r="B111" s="153" t="s">
        <v>966</v>
      </c>
      <c r="C111" s="180" t="s">
        <v>967</v>
      </c>
      <c r="D111" s="155" t="s">
        <v>968</v>
      </c>
      <c r="E111" s="98" t="s">
        <v>911</v>
      </c>
      <c r="F111" s="103" t="s">
        <v>969</v>
      </c>
      <c r="G111" s="72">
        <f>SUM(H111,K111,N111,O111,P111)</f>
        <v>6000000</v>
      </c>
      <c r="H111" s="62">
        <v>1600000</v>
      </c>
      <c r="I111" s="62">
        <v>430000</v>
      </c>
      <c r="J111" s="72">
        <f>H111-I111</f>
        <v>1170000</v>
      </c>
      <c r="K111" s="62">
        <v>2000000</v>
      </c>
      <c r="L111" s="62">
        <v>276675</v>
      </c>
      <c r="M111" s="62">
        <f>K111-L111</f>
        <v>1723325</v>
      </c>
      <c r="N111" s="62">
        <v>1400000</v>
      </c>
      <c r="O111" s="62">
        <v>230000</v>
      </c>
      <c r="P111" s="62">
        <v>770000</v>
      </c>
      <c r="Q111" s="161" t="s">
        <v>736</v>
      </c>
      <c r="R111" s="241"/>
      <c r="S111" s="140">
        <f t="shared" si="26"/>
        <v>6000000</v>
      </c>
      <c r="T111" s="141">
        <v>6000000</v>
      </c>
      <c r="U111" s="141">
        <f t="shared" si="27"/>
        <v>0</v>
      </c>
    </row>
    <row r="112" spans="1:21" s="44" customFormat="1" ht="67.5" customHeight="1">
      <c r="A112" s="153"/>
      <c r="B112" s="153"/>
      <c r="C112" s="180"/>
      <c r="D112" s="155"/>
      <c r="E112" s="98" t="s">
        <v>7</v>
      </c>
      <c r="F112" s="103" t="s">
        <v>969</v>
      </c>
      <c r="G112" s="72">
        <f>SUM(H112,K112,N112,O112,P112)</f>
        <v>6000000</v>
      </c>
      <c r="H112" s="62">
        <v>1600000</v>
      </c>
      <c r="I112" s="62">
        <v>430000</v>
      </c>
      <c r="J112" s="72">
        <f>H112-I112</f>
        <v>1170000</v>
      </c>
      <c r="K112" s="62">
        <v>2000000</v>
      </c>
      <c r="L112" s="62">
        <v>276675</v>
      </c>
      <c r="M112" s="62">
        <f>K112-L112</f>
        <v>1723325</v>
      </c>
      <c r="N112" s="62">
        <v>1400000</v>
      </c>
      <c r="O112" s="62">
        <v>230000</v>
      </c>
      <c r="P112" s="62">
        <v>770000</v>
      </c>
      <c r="Q112" s="161"/>
      <c r="R112" s="242"/>
      <c r="S112" s="140">
        <f t="shared" si="26"/>
        <v>6000000</v>
      </c>
      <c r="T112" s="141">
        <v>6000000</v>
      </c>
      <c r="U112" s="141">
        <f t="shared" si="27"/>
        <v>0</v>
      </c>
    </row>
    <row r="113" spans="1:21" s="44" customFormat="1" ht="42" customHeight="1">
      <c r="A113" s="153"/>
      <c r="B113" s="153"/>
      <c r="C113" s="180"/>
      <c r="D113" s="155"/>
      <c r="E113" s="98" t="s">
        <v>8</v>
      </c>
      <c r="F113" s="103"/>
      <c r="G113" s="73">
        <f t="shared" ref="G113:P113" si="40">G112-G111</f>
        <v>0</v>
      </c>
      <c r="H113" s="73">
        <f t="shared" si="40"/>
        <v>0</v>
      </c>
      <c r="I113" s="73">
        <f t="shared" si="40"/>
        <v>0</v>
      </c>
      <c r="J113" s="73">
        <f t="shared" si="40"/>
        <v>0</v>
      </c>
      <c r="K113" s="73">
        <f t="shared" si="40"/>
        <v>0</v>
      </c>
      <c r="L113" s="73">
        <f t="shared" si="40"/>
        <v>0</v>
      </c>
      <c r="M113" s="73">
        <f t="shared" si="40"/>
        <v>0</v>
      </c>
      <c r="N113" s="73">
        <f t="shared" si="40"/>
        <v>0</v>
      </c>
      <c r="O113" s="73">
        <f t="shared" si="40"/>
        <v>0</v>
      </c>
      <c r="P113" s="73">
        <f t="shared" si="40"/>
        <v>0</v>
      </c>
      <c r="Q113" s="161"/>
      <c r="R113" s="243"/>
      <c r="S113" s="140">
        <f t="shared" si="26"/>
        <v>0</v>
      </c>
      <c r="T113" s="141">
        <v>0</v>
      </c>
      <c r="U113" s="141">
        <f t="shared" si="27"/>
        <v>0</v>
      </c>
    </row>
    <row r="114" spans="1:21" s="44" customFormat="1" ht="45" customHeight="1">
      <c r="A114" s="153" t="s">
        <v>970</v>
      </c>
      <c r="B114" s="153" t="s">
        <v>971</v>
      </c>
      <c r="C114" s="153" t="s">
        <v>972</v>
      </c>
      <c r="D114" s="155" t="s">
        <v>973</v>
      </c>
      <c r="E114" s="98" t="s">
        <v>6</v>
      </c>
      <c r="F114" s="103" t="s">
        <v>1235</v>
      </c>
      <c r="G114" s="72">
        <f>SUM(H114,K114,N114,O114,P114)</f>
        <v>6000000</v>
      </c>
      <c r="H114" s="26">
        <v>0</v>
      </c>
      <c r="I114" s="26">
        <v>0</v>
      </c>
      <c r="J114" s="72">
        <f>H114-I114</f>
        <v>0</v>
      </c>
      <c r="K114" s="72">
        <v>1200000</v>
      </c>
      <c r="L114" s="72">
        <v>1200000</v>
      </c>
      <c r="M114" s="72">
        <f>K114-L114</f>
        <v>0</v>
      </c>
      <c r="N114" s="72">
        <v>2000000</v>
      </c>
      <c r="O114" s="72">
        <v>1800000</v>
      </c>
      <c r="P114" s="72">
        <v>1000000</v>
      </c>
      <c r="Q114" s="190" t="s">
        <v>737</v>
      </c>
      <c r="R114" s="241"/>
      <c r="S114" s="140">
        <f t="shared" si="26"/>
        <v>6000000</v>
      </c>
      <c r="T114" s="141">
        <v>6000000</v>
      </c>
      <c r="U114" s="141">
        <f t="shared" si="27"/>
        <v>0</v>
      </c>
    </row>
    <row r="115" spans="1:21" s="44" customFormat="1" ht="45" customHeight="1">
      <c r="A115" s="154"/>
      <c r="B115" s="154"/>
      <c r="C115" s="154"/>
      <c r="D115" s="155"/>
      <c r="E115" s="98" t="s">
        <v>7</v>
      </c>
      <c r="F115" s="103" t="s">
        <v>1235</v>
      </c>
      <c r="G115" s="72">
        <f>SUM(H115,K115,N115,O115,P115)</f>
        <v>6000000</v>
      </c>
      <c r="H115" s="26">
        <v>0</v>
      </c>
      <c r="I115" s="26">
        <v>0</v>
      </c>
      <c r="J115" s="72">
        <f>H115-I115</f>
        <v>0</v>
      </c>
      <c r="K115" s="72">
        <v>1200000</v>
      </c>
      <c r="L115" s="72">
        <v>1200000</v>
      </c>
      <c r="M115" s="72">
        <f>K115-L115</f>
        <v>0</v>
      </c>
      <c r="N115" s="72">
        <v>2000000</v>
      </c>
      <c r="O115" s="72">
        <v>2100000</v>
      </c>
      <c r="P115" s="72">
        <v>700000</v>
      </c>
      <c r="Q115" s="190"/>
      <c r="R115" s="242"/>
      <c r="S115" s="140">
        <f t="shared" si="26"/>
        <v>6000000</v>
      </c>
      <c r="T115" s="141">
        <v>6000000</v>
      </c>
      <c r="U115" s="141">
        <f t="shared" si="27"/>
        <v>0</v>
      </c>
    </row>
    <row r="116" spans="1:21" s="44" customFormat="1" ht="42" customHeight="1">
      <c r="A116" s="154"/>
      <c r="B116" s="154"/>
      <c r="C116" s="154"/>
      <c r="D116" s="155"/>
      <c r="E116" s="98" t="s">
        <v>8</v>
      </c>
      <c r="F116" s="103"/>
      <c r="G116" s="73">
        <f t="shared" ref="G116:P116" si="41">G115-G114</f>
        <v>0</v>
      </c>
      <c r="H116" s="73">
        <f t="shared" si="41"/>
        <v>0</v>
      </c>
      <c r="I116" s="73">
        <f t="shared" si="41"/>
        <v>0</v>
      </c>
      <c r="J116" s="73">
        <f t="shared" si="41"/>
        <v>0</v>
      </c>
      <c r="K116" s="73">
        <f t="shared" si="41"/>
        <v>0</v>
      </c>
      <c r="L116" s="73">
        <f t="shared" si="41"/>
        <v>0</v>
      </c>
      <c r="M116" s="73">
        <f t="shared" si="41"/>
        <v>0</v>
      </c>
      <c r="N116" s="73">
        <f t="shared" si="41"/>
        <v>0</v>
      </c>
      <c r="O116" s="73">
        <f t="shared" si="41"/>
        <v>300000</v>
      </c>
      <c r="P116" s="73">
        <f t="shared" si="41"/>
        <v>-300000</v>
      </c>
      <c r="Q116" s="190"/>
      <c r="R116" s="243"/>
      <c r="S116" s="140">
        <f t="shared" si="26"/>
        <v>0</v>
      </c>
      <c r="T116" s="141">
        <v>0</v>
      </c>
      <c r="U116" s="141">
        <f t="shared" si="27"/>
        <v>0</v>
      </c>
    </row>
    <row r="117" spans="1:21" s="44" customFormat="1" ht="44.25" customHeight="1">
      <c r="A117" s="153" t="s">
        <v>970</v>
      </c>
      <c r="B117" s="153" t="s">
        <v>974</v>
      </c>
      <c r="C117" s="153" t="s">
        <v>975</v>
      </c>
      <c r="D117" s="155" t="s">
        <v>973</v>
      </c>
      <c r="E117" s="98" t="s">
        <v>6</v>
      </c>
      <c r="F117" s="103" t="s">
        <v>976</v>
      </c>
      <c r="G117" s="72">
        <f>SUM(H117,K117,N117,O117,P117)</f>
        <v>1996042</v>
      </c>
      <c r="H117" s="62">
        <v>1270000</v>
      </c>
      <c r="I117" s="62">
        <v>1270000</v>
      </c>
      <c r="J117" s="72">
        <f>H117-I117</f>
        <v>0</v>
      </c>
      <c r="K117" s="62">
        <v>39042</v>
      </c>
      <c r="L117" s="62">
        <v>21474</v>
      </c>
      <c r="M117" s="62">
        <f>K117-L117</f>
        <v>17568</v>
      </c>
      <c r="N117" s="62">
        <v>687000</v>
      </c>
      <c r="O117" s="62">
        <v>0</v>
      </c>
      <c r="P117" s="62">
        <v>0</v>
      </c>
      <c r="Q117" s="165" t="s">
        <v>928</v>
      </c>
      <c r="R117" s="241"/>
      <c r="S117" s="140">
        <f t="shared" si="26"/>
        <v>1996042</v>
      </c>
      <c r="T117" s="141">
        <v>1996042</v>
      </c>
      <c r="U117" s="141">
        <f t="shared" si="27"/>
        <v>0</v>
      </c>
    </row>
    <row r="118" spans="1:21" s="44" customFormat="1" ht="44.25" customHeight="1">
      <c r="A118" s="154"/>
      <c r="B118" s="153"/>
      <c r="C118" s="153"/>
      <c r="D118" s="155"/>
      <c r="E118" s="98" t="s">
        <v>7</v>
      </c>
      <c r="F118" s="103" t="s">
        <v>976</v>
      </c>
      <c r="G118" s="72">
        <f>SUM(H118,K118,N118,O118,P118)</f>
        <v>1996042</v>
      </c>
      <c r="H118" s="62">
        <v>1270000</v>
      </c>
      <c r="I118" s="62">
        <v>1270000</v>
      </c>
      <c r="J118" s="72">
        <f>H118-I118</f>
        <v>0</v>
      </c>
      <c r="K118" s="62">
        <v>39042</v>
      </c>
      <c r="L118" s="62">
        <v>39042</v>
      </c>
      <c r="M118" s="62">
        <f>K118-L118</f>
        <v>0</v>
      </c>
      <c r="N118" s="62">
        <v>687000</v>
      </c>
      <c r="O118" s="62">
        <v>0</v>
      </c>
      <c r="P118" s="62">
        <v>0</v>
      </c>
      <c r="Q118" s="165"/>
      <c r="R118" s="242"/>
      <c r="S118" s="140">
        <f t="shared" si="26"/>
        <v>1996042</v>
      </c>
      <c r="T118" s="141">
        <v>1996042</v>
      </c>
      <c r="U118" s="141">
        <f t="shared" si="27"/>
        <v>0</v>
      </c>
    </row>
    <row r="119" spans="1:21" s="44" customFormat="1" ht="41.25" customHeight="1">
      <c r="A119" s="154"/>
      <c r="B119" s="153"/>
      <c r="C119" s="153"/>
      <c r="D119" s="155"/>
      <c r="E119" s="98" t="s">
        <v>8</v>
      </c>
      <c r="F119" s="103"/>
      <c r="G119" s="73">
        <f t="shared" ref="G119:P119" si="42">G118-G117</f>
        <v>0</v>
      </c>
      <c r="H119" s="73">
        <f t="shared" si="42"/>
        <v>0</v>
      </c>
      <c r="I119" s="73">
        <f t="shared" si="42"/>
        <v>0</v>
      </c>
      <c r="J119" s="73">
        <f t="shared" si="42"/>
        <v>0</v>
      </c>
      <c r="K119" s="73">
        <f t="shared" si="42"/>
        <v>0</v>
      </c>
      <c r="L119" s="73">
        <f t="shared" si="42"/>
        <v>17568</v>
      </c>
      <c r="M119" s="73">
        <f t="shared" si="42"/>
        <v>-17568</v>
      </c>
      <c r="N119" s="73">
        <f t="shared" si="42"/>
        <v>0</v>
      </c>
      <c r="O119" s="73">
        <f t="shared" si="42"/>
        <v>0</v>
      </c>
      <c r="P119" s="73">
        <f t="shared" si="42"/>
        <v>0</v>
      </c>
      <c r="Q119" s="165"/>
      <c r="R119" s="243"/>
      <c r="S119" s="140">
        <f t="shared" si="26"/>
        <v>0</v>
      </c>
      <c r="T119" s="141">
        <v>0</v>
      </c>
      <c r="U119" s="141">
        <f t="shared" si="27"/>
        <v>0</v>
      </c>
    </row>
    <row r="120" spans="1:21" s="44" customFormat="1" ht="36" customHeight="1">
      <c r="A120" s="229" t="s">
        <v>977</v>
      </c>
      <c r="B120" s="230" t="s">
        <v>974</v>
      </c>
      <c r="C120" s="231" t="s">
        <v>978</v>
      </c>
      <c r="D120" s="232" t="s">
        <v>973</v>
      </c>
      <c r="E120" s="98" t="s">
        <v>6</v>
      </c>
      <c r="F120" s="103"/>
      <c r="G120" s="72"/>
      <c r="H120" s="72"/>
      <c r="I120" s="72"/>
      <c r="J120" s="72"/>
      <c r="K120" s="72"/>
      <c r="L120" s="72"/>
      <c r="M120" s="72"/>
      <c r="N120" s="72"/>
      <c r="O120" s="72"/>
      <c r="P120" s="73"/>
      <c r="Q120" s="161" t="s">
        <v>947</v>
      </c>
      <c r="R120" s="241"/>
      <c r="S120" s="140">
        <f t="shared" si="26"/>
        <v>0</v>
      </c>
      <c r="T120" s="141">
        <v>0</v>
      </c>
      <c r="U120" s="141">
        <f t="shared" si="27"/>
        <v>0</v>
      </c>
    </row>
    <row r="121" spans="1:21" s="44" customFormat="1" ht="57" customHeight="1">
      <c r="A121" s="230"/>
      <c r="B121" s="230"/>
      <c r="C121" s="231"/>
      <c r="D121" s="232"/>
      <c r="E121" s="98" t="s">
        <v>7</v>
      </c>
      <c r="F121" s="99" t="s">
        <v>979</v>
      </c>
      <c r="G121" s="100">
        <v>486400</v>
      </c>
      <c r="H121" s="101">
        <v>0</v>
      </c>
      <c r="I121" s="101">
        <v>0</v>
      </c>
      <c r="J121" s="101">
        <f>H121-I121</f>
        <v>0</v>
      </c>
      <c r="K121" s="101">
        <v>0</v>
      </c>
      <c r="L121" s="101">
        <v>0</v>
      </c>
      <c r="M121" s="101">
        <f>K121-L121</f>
        <v>0</v>
      </c>
      <c r="N121" s="101">
        <v>486400</v>
      </c>
      <c r="O121" s="101">
        <v>0</v>
      </c>
      <c r="P121" s="101">
        <v>0</v>
      </c>
      <c r="Q121" s="161"/>
      <c r="R121" s="242"/>
      <c r="S121" s="140">
        <f t="shared" si="26"/>
        <v>486400</v>
      </c>
      <c r="T121" s="141">
        <v>486400</v>
      </c>
      <c r="U121" s="141">
        <f t="shared" si="27"/>
        <v>0</v>
      </c>
    </row>
    <row r="122" spans="1:21" s="44" customFormat="1" ht="36" customHeight="1">
      <c r="A122" s="230"/>
      <c r="B122" s="230"/>
      <c r="C122" s="231"/>
      <c r="D122" s="232"/>
      <c r="E122" s="98" t="s">
        <v>8</v>
      </c>
      <c r="F122" s="103"/>
      <c r="G122" s="73">
        <f t="shared" ref="G122:P122" si="43">G121-G120</f>
        <v>486400</v>
      </c>
      <c r="H122" s="73">
        <f t="shared" si="43"/>
        <v>0</v>
      </c>
      <c r="I122" s="73">
        <f t="shared" si="43"/>
        <v>0</v>
      </c>
      <c r="J122" s="73">
        <f t="shared" si="43"/>
        <v>0</v>
      </c>
      <c r="K122" s="73">
        <f t="shared" si="43"/>
        <v>0</v>
      </c>
      <c r="L122" s="73">
        <f t="shared" si="43"/>
        <v>0</v>
      </c>
      <c r="M122" s="73">
        <f t="shared" si="43"/>
        <v>0</v>
      </c>
      <c r="N122" s="73">
        <f t="shared" si="43"/>
        <v>486400</v>
      </c>
      <c r="O122" s="73">
        <f t="shared" si="43"/>
        <v>0</v>
      </c>
      <c r="P122" s="73">
        <f t="shared" si="43"/>
        <v>0</v>
      </c>
      <c r="Q122" s="161"/>
      <c r="R122" s="243"/>
      <c r="S122" s="140">
        <f t="shared" si="26"/>
        <v>486400</v>
      </c>
      <c r="T122" s="141">
        <v>486400</v>
      </c>
      <c r="U122" s="141">
        <f t="shared" si="27"/>
        <v>0</v>
      </c>
    </row>
    <row r="123" spans="1:21" s="44" customFormat="1" ht="44.25" customHeight="1">
      <c r="A123" s="153" t="s">
        <v>980</v>
      </c>
      <c r="B123" s="153" t="s">
        <v>981</v>
      </c>
      <c r="C123" s="153" t="s">
        <v>982</v>
      </c>
      <c r="D123" s="155" t="s">
        <v>983</v>
      </c>
      <c r="E123" s="98" t="s">
        <v>6</v>
      </c>
      <c r="F123" s="103" t="s">
        <v>984</v>
      </c>
      <c r="G123" s="72">
        <f>SUM(H123,K123,N123,O123,P123)</f>
        <v>1200000</v>
      </c>
      <c r="H123" s="72">
        <v>0</v>
      </c>
      <c r="I123" s="72">
        <v>0</v>
      </c>
      <c r="J123" s="72">
        <f>H123-I123</f>
        <v>0</v>
      </c>
      <c r="K123" s="72">
        <v>0</v>
      </c>
      <c r="L123" s="72">
        <v>0</v>
      </c>
      <c r="M123" s="72">
        <f>K123-L123</f>
        <v>0</v>
      </c>
      <c r="N123" s="72">
        <v>600000</v>
      </c>
      <c r="O123" s="72">
        <v>600000</v>
      </c>
      <c r="P123" s="73">
        <v>0</v>
      </c>
      <c r="Q123" s="161" t="s">
        <v>985</v>
      </c>
      <c r="R123" s="241"/>
      <c r="S123" s="140">
        <f t="shared" si="26"/>
        <v>1200000</v>
      </c>
      <c r="T123" s="141">
        <v>1200000</v>
      </c>
      <c r="U123" s="141">
        <f t="shared" si="27"/>
        <v>0</v>
      </c>
    </row>
    <row r="124" spans="1:21" s="44" customFormat="1" ht="44.25" customHeight="1">
      <c r="A124" s="154"/>
      <c r="B124" s="154"/>
      <c r="C124" s="154"/>
      <c r="D124" s="155"/>
      <c r="E124" s="98" t="s">
        <v>7</v>
      </c>
      <c r="F124" s="103" t="s">
        <v>986</v>
      </c>
      <c r="G124" s="72">
        <f>SUM(H124,K124,N124,O124,P124)</f>
        <v>1200000</v>
      </c>
      <c r="H124" s="72">
        <v>0</v>
      </c>
      <c r="I124" s="72">
        <v>0</v>
      </c>
      <c r="J124" s="72">
        <f>H124-I124</f>
        <v>0</v>
      </c>
      <c r="K124" s="72">
        <v>0</v>
      </c>
      <c r="L124" s="72">
        <v>0</v>
      </c>
      <c r="M124" s="72">
        <f>K124-L124</f>
        <v>0</v>
      </c>
      <c r="N124" s="72">
        <v>600000</v>
      </c>
      <c r="O124" s="101">
        <v>130000</v>
      </c>
      <c r="P124" s="101">
        <v>470000</v>
      </c>
      <c r="Q124" s="161"/>
      <c r="R124" s="242"/>
      <c r="S124" s="140">
        <f t="shared" si="26"/>
        <v>1200000</v>
      </c>
      <c r="T124" s="141">
        <v>1200000</v>
      </c>
      <c r="U124" s="141">
        <f t="shared" si="27"/>
        <v>0</v>
      </c>
    </row>
    <row r="125" spans="1:21" s="44" customFormat="1" ht="44.25" customHeight="1">
      <c r="A125" s="154"/>
      <c r="B125" s="154"/>
      <c r="C125" s="154"/>
      <c r="D125" s="155"/>
      <c r="E125" s="98" t="s">
        <v>8</v>
      </c>
      <c r="F125" s="103"/>
      <c r="G125" s="73">
        <f t="shared" ref="G125:P125" si="44">G124-G123</f>
        <v>0</v>
      </c>
      <c r="H125" s="73">
        <f t="shared" si="44"/>
        <v>0</v>
      </c>
      <c r="I125" s="73">
        <f t="shared" si="44"/>
        <v>0</v>
      </c>
      <c r="J125" s="73">
        <f t="shared" si="44"/>
        <v>0</v>
      </c>
      <c r="K125" s="73">
        <f t="shared" si="44"/>
        <v>0</v>
      </c>
      <c r="L125" s="73">
        <f t="shared" si="44"/>
        <v>0</v>
      </c>
      <c r="M125" s="73">
        <f t="shared" si="44"/>
        <v>0</v>
      </c>
      <c r="N125" s="73">
        <f t="shared" si="44"/>
        <v>0</v>
      </c>
      <c r="O125" s="73">
        <f t="shared" si="44"/>
        <v>-470000</v>
      </c>
      <c r="P125" s="73">
        <f t="shared" si="44"/>
        <v>470000</v>
      </c>
      <c r="Q125" s="161"/>
      <c r="R125" s="243"/>
      <c r="S125" s="140">
        <f t="shared" si="26"/>
        <v>0</v>
      </c>
      <c r="T125" s="141">
        <v>0</v>
      </c>
      <c r="U125" s="141">
        <f t="shared" si="27"/>
        <v>0</v>
      </c>
    </row>
    <row r="126" spans="1:21" s="44" customFormat="1" ht="44.25" customHeight="1">
      <c r="A126" s="153" t="s">
        <v>987</v>
      </c>
      <c r="B126" s="153" t="s">
        <v>988</v>
      </c>
      <c r="C126" s="153" t="s">
        <v>989</v>
      </c>
      <c r="D126" s="155" t="s">
        <v>990</v>
      </c>
      <c r="E126" s="98" t="s">
        <v>6</v>
      </c>
      <c r="F126" s="103" t="s">
        <v>991</v>
      </c>
      <c r="G126" s="72">
        <f>SUM(H126,K126,N126,O126,P126)</f>
        <v>810000</v>
      </c>
      <c r="H126" s="72">
        <v>810000</v>
      </c>
      <c r="I126" s="72">
        <v>402552</v>
      </c>
      <c r="J126" s="72">
        <f>H126-I126</f>
        <v>407448</v>
      </c>
      <c r="K126" s="72">
        <v>0</v>
      </c>
      <c r="L126" s="72">
        <v>0</v>
      </c>
      <c r="M126" s="72">
        <f>K126-L126</f>
        <v>0</v>
      </c>
      <c r="N126" s="72">
        <v>0</v>
      </c>
      <c r="O126" s="72">
        <v>0</v>
      </c>
      <c r="P126" s="72">
        <v>0</v>
      </c>
      <c r="Q126" s="165" t="s">
        <v>928</v>
      </c>
      <c r="R126" s="241"/>
      <c r="S126" s="140">
        <f t="shared" si="26"/>
        <v>810000</v>
      </c>
      <c r="T126" s="141">
        <v>810000</v>
      </c>
      <c r="U126" s="141">
        <f t="shared" si="27"/>
        <v>0</v>
      </c>
    </row>
    <row r="127" spans="1:21" s="44" customFormat="1" ht="44.25" customHeight="1">
      <c r="A127" s="154"/>
      <c r="B127" s="154"/>
      <c r="C127" s="154"/>
      <c r="D127" s="155"/>
      <c r="E127" s="98" t="s">
        <v>7</v>
      </c>
      <c r="F127" s="103" t="s">
        <v>991</v>
      </c>
      <c r="G127" s="72">
        <f>SUM(H127,K127,N127,O127,P127)</f>
        <v>810000</v>
      </c>
      <c r="H127" s="62">
        <v>810000</v>
      </c>
      <c r="I127" s="62">
        <v>402552</v>
      </c>
      <c r="J127" s="72">
        <f>H127-I127</f>
        <v>407448</v>
      </c>
      <c r="K127" s="62">
        <v>0</v>
      </c>
      <c r="L127" s="62">
        <v>0</v>
      </c>
      <c r="M127" s="62">
        <f>K127-L127</f>
        <v>0</v>
      </c>
      <c r="N127" s="62">
        <v>0</v>
      </c>
      <c r="O127" s="62">
        <v>0</v>
      </c>
      <c r="P127" s="62">
        <v>0</v>
      </c>
      <c r="Q127" s="165"/>
      <c r="R127" s="242"/>
      <c r="S127" s="140">
        <f t="shared" si="26"/>
        <v>810000</v>
      </c>
      <c r="T127" s="141">
        <v>810000</v>
      </c>
      <c r="U127" s="141">
        <f t="shared" si="27"/>
        <v>0</v>
      </c>
    </row>
    <row r="128" spans="1:21" s="44" customFormat="1" ht="44.25" customHeight="1">
      <c r="A128" s="154"/>
      <c r="B128" s="154"/>
      <c r="C128" s="154"/>
      <c r="D128" s="155"/>
      <c r="E128" s="98" t="s">
        <v>8</v>
      </c>
      <c r="F128" s="103"/>
      <c r="G128" s="73">
        <f t="shared" ref="G128:P128" si="45">G127-G126</f>
        <v>0</v>
      </c>
      <c r="H128" s="73">
        <f t="shared" si="45"/>
        <v>0</v>
      </c>
      <c r="I128" s="73">
        <f t="shared" si="45"/>
        <v>0</v>
      </c>
      <c r="J128" s="73">
        <f t="shared" si="45"/>
        <v>0</v>
      </c>
      <c r="K128" s="73">
        <f t="shared" si="45"/>
        <v>0</v>
      </c>
      <c r="L128" s="73">
        <f t="shared" si="45"/>
        <v>0</v>
      </c>
      <c r="M128" s="73">
        <f t="shared" si="45"/>
        <v>0</v>
      </c>
      <c r="N128" s="73">
        <f t="shared" si="45"/>
        <v>0</v>
      </c>
      <c r="O128" s="73">
        <f t="shared" si="45"/>
        <v>0</v>
      </c>
      <c r="P128" s="73">
        <f t="shared" si="45"/>
        <v>0</v>
      </c>
      <c r="Q128" s="165"/>
      <c r="R128" s="243"/>
      <c r="S128" s="140">
        <f t="shared" si="26"/>
        <v>0</v>
      </c>
      <c r="T128" s="141">
        <v>0</v>
      </c>
      <c r="U128" s="141">
        <f t="shared" si="27"/>
        <v>0</v>
      </c>
    </row>
    <row r="129" spans="1:21" s="44" customFormat="1" ht="39" customHeight="1">
      <c r="A129" s="250" t="s">
        <v>738</v>
      </c>
      <c r="B129" s="250" t="s">
        <v>739</v>
      </c>
      <c r="C129" s="251" t="s">
        <v>740</v>
      </c>
      <c r="D129" s="158" t="s">
        <v>741</v>
      </c>
      <c r="E129" s="106" t="s">
        <v>6</v>
      </c>
      <c r="F129" s="103"/>
      <c r="G129" s="72">
        <f>SUM(H129,K129,N129,O129,P129)</f>
        <v>0</v>
      </c>
      <c r="H129" s="73"/>
      <c r="I129" s="73"/>
      <c r="J129" s="72">
        <f>H129-I129</f>
        <v>0</v>
      </c>
      <c r="K129" s="72"/>
      <c r="L129" s="72"/>
      <c r="M129" s="72"/>
      <c r="N129" s="72"/>
      <c r="O129" s="72"/>
      <c r="P129" s="72"/>
      <c r="Q129" s="165" t="s">
        <v>933</v>
      </c>
      <c r="R129" s="241"/>
      <c r="S129" s="140">
        <f t="shared" si="26"/>
        <v>0</v>
      </c>
      <c r="T129" s="141">
        <v>0</v>
      </c>
      <c r="U129" s="141">
        <f t="shared" si="27"/>
        <v>0</v>
      </c>
    </row>
    <row r="130" spans="1:21" s="44" customFormat="1" ht="67.5" customHeight="1">
      <c r="A130" s="250"/>
      <c r="B130" s="250"/>
      <c r="C130" s="251"/>
      <c r="D130" s="158"/>
      <c r="E130" s="106" t="s">
        <v>7</v>
      </c>
      <c r="F130" s="99" t="s">
        <v>742</v>
      </c>
      <c r="G130" s="72">
        <f>SUM(H130,K130,N130,O130,P130)</f>
        <v>423000</v>
      </c>
      <c r="H130" s="62">
        <v>0</v>
      </c>
      <c r="I130" s="62">
        <v>0</v>
      </c>
      <c r="J130" s="72">
        <f>H130-I130</f>
        <v>0</v>
      </c>
      <c r="K130" s="62">
        <v>0</v>
      </c>
      <c r="L130" s="62">
        <v>0</v>
      </c>
      <c r="M130" s="62">
        <f>K130-L130</f>
        <v>0</v>
      </c>
      <c r="N130" s="101">
        <v>423000</v>
      </c>
      <c r="O130" s="62">
        <v>0</v>
      </c>
      <c r="P130" s="62">
        <v>0</v>
      </c>
      <c r="Q130" s="165"/>
      <c r="R130" s="242"/>
      <c r="S130" s="140">
        <f t="shared" si="26"/>
        <v>423000</v>
      </c>
      <c r="T130" s="141">
        <v>423000</v>
      </c>
      <c r="U130" s="141">
        <f t="shared" si="27"/>
        <v>0</v>
      </c>
    </row>
    <row r="131" spans="1:21" s="44" customFormat="1" ht="39" customHeight="1">
      <c r="A131" s="250"/>
      <c r="B131" s="250"/>
      <c r="C131" s="251"/>
      <c r="D131" s="158"/>
      <c r="E131" s="106" t="s">
        <v>8</v>
      </c>
      <c r="F131" s="103"/>
      <c r="G131" s="73">
        <f t="shared" ref="G131:P131" si="46">G130-G129</f>
        <v>423000</v>
      </c>
      <c r="H131" s="73">
        <f t="shared" si="46"/>
        <v>0</v>
      </c>
      <c r="I131" s="73">
        <f t="shared" si="46"/>
        <v>0</v>
      </c>
      <c r="J131" s="73">
        <f t="shared" si="46"/>
        <v>0</v>
      </c>
      <c r="K131" s="73">
        <f t="shared" si="46"/>
        <v>0</v>
      </c>
      <c r="L131" s="73">
        <f t="shared" si="46"/>
        <v>0</v>
      </c>
      <c r="M131" s="73">
        <f t="shared" si="46"/>
        <v>0</v>
      </c>
      <c r="N131" s="73">
        <f t="shared" si="46"/>
        <v>423000</v>
      </c>
      <c r="O131" s="73">
        <f t="shared" si="46"/>
        <v>0</v>
      </c>
      <c r="P131" s="73">
        <f t="shared" si="46"/>
        <v>0</v>
      </c>
      <c r="Q131" s="165"/>
      <c r="R131" s="243"/>
      <c r="S131" s="140">
        <f t="shared" si="26"/>
        <v>423000</v>
      </c>
      <c r="T131" s="141">
        <v>423000</v>
      </c>
      <c r="U131" s="141">
        <f t="shared" si="27"/>
        <v>0</v>
      </c>
    </row>
    <row r="132" spans="1:21" s="44" customFormat="1" ht="44.25" customHeight="1">
      <c r="A132" s="171" t="s">
        <v>992</v>
      </c>
      <c r="B132" s="191" t="s">
        <v>993</v>
      </c>
      <c r="C132" s="164" t="s">
        <v>994</v>
      </c>
      <c r="D132" s="155" t="s">
        <v>995</v>
      </c>
      <c r="E132" s="106" t="s">
        <v>6</v>
      </c>
      <c r="F132" s="99" t="s">
        <v>743</v>
      </c>
      <c r="G132" s="72">
        <f>SUM(H132,K132,N132,O132,P132)</f>
        <v>1618580</v>
      </c>
      <c r="H132" s="62">
        <v>0</v>
      </c>
      <c r="I132" s="62">
        <v>0</v>
      </c>
      <c r="J132" s="72">
        <f>H132-I132</f>
        <v>0</v>
      </c>
      <c r="K132" s="62">
        <v>0</v>
      </c>
      <c r="L132" s="62">
        <v>0</v>
      </c>
      <c r="M132" s="62">
        <f>K132-L132</f>
        <v>0</v>
      </c>
      <c r="N132" s="62">
        <v>1318580</v>
      </c>
      <c r="O132" s="62">
        <v>300000</v>
      </c>
      <c r="P132" s="62">
        <v>0</v>
      </c>
      <c r="Q132" s="161" t="s">
        <v>744</v>
      </c>
      <c r="R132" s="241"/>
      <c r="S132" s="140">
        <f t="shared" si="26"/>
        <v>1618580</v>
      </c>
      <c r="T132" s="141">
        <v>1618580</v>
      </c>
      <c r="U132" s="141">
        <f t="shared" si="27"/>
        <v>0</v>
      </c>
    </row>
    <row r="133" spans="1:21" s="44" customFormat="1" ht="44.25" customHeight="1">
      <c r="A133" s="171"/>
      <c r="B133" s="192"/>
      <c r="C133" s="164"/>
      <c r="D133" s="155"/>
      <c r="E133" s="106" t="s">
        <v>7</v>
      </c>
      <c r="F133" s="99" t="s">
        <v>743</v>
      </c>
      <c r="G133" s="72">
        <f>SUM(H133,K133,N133,O133,P133)</f>
        <v>1618580</v>
      </c>
      <c r="H133" s="62">
        <v>0</v>
      </c>
      <c r="I133" s="62">
        <v>0</v>
      </c>
      <c r="J133" s="72">
        <f>H133-I133</f>
        <v>0</v>
      </c>
      <c r="K133" s="62">
        <v>0</v>
      </c>
      <c r="L133" s="62">
        <v>0</v>
      </c>
      <c r="M133" s="62">
        <f>K133-L133</f>
        <v>0</v>
      </c>
      <c r="N133" s="62">
        <v>1318580</v>
      </c>
      <c r="O133" s="62">
        <v>300000</v>
      </c>
      <c r="P133" s="62">
        <v>0</v>
      </c>
      <c r="Q133" s="161"/>
      <c r="R133" s="242"/>
      <c r="S133" s="140">
        <f t="shared" si="26"/>
        <v>1618580</v>
      </c>
      <c r="T133" s="141">
        <v>1618580</v>
      </c>
      <c r="U133" s="141">
        <f t="shared" si="27"/>
        <v>0</v>
      </c>
    </row>
    <row r="134" spans="1:21" s="44" customFormat="1" ht="44.25" customHeight="1">
      <c r="A134" s="171"/>
      <c r="B134" s="193"/>
      <c r="C134" s="164"/>
      <c r="D134" s="155"/>
      <c r="E134" s="106" t="s">
        <v>8</v>
      </c>
      <c r="F134" s="103"/>
      <c r="G134" s="73">
        <f t="shared" ref="G134:P134" si="47">G133-G132</f>
        <v>0</v>
      </c>
      <c r="H134" s="73">
        <f t="shared" si="47"/>
        <v>0</v>
      </c>
      <c r="I134" s="73">
        <f t="shared" si="47"/>
        <v>0</v>
      </c>
      <c r="J134" s="73">
        <f t="shared" si="47"/>
        <v>0</v>
      </c>
      <c r="K134" s="73">
        <f t="shared" si="47"/>
        <v>0</v>
      </c>
      <c r="L134" s="73">
        <f t="shared" si="47"/>
        <v>0</v>
      </c>
      <c r="M134" s="73">
        <f t="shared" si="47"/>
        <v>0</v>
      </c>
      <c r="N134" s="73">
        <f t="shared" si="47"/>
        <v>0</v>
      </c>
      <c r="O134" s="73">
        <f t="shared" si="47"/>
        <v>0</v>
      </c>
      <c r="P134" s="73">
        <f t="shared" si="47"/>
        <v>0</v>
      </c>
      <c r="Q134" s="161"/>
      <c r="R134" s="243"/>
      <c r="S134" s="140">
        <f t="shared" si="26"/>
        <v>0</v>
      </c>
      <c r="T134" s="141">
        <v>0</v>
      </c>
      <c r="U134" s="141">
        <f t="shared" si="27"/>
        <v>0</v>
      </c>
    </row>
    <row r="135" spans="1:21" s="44" customFormat="1" ht="44.25" customHeight="1">
      <c r="A135" s="159" t="s">
        <v>745</v>
      </c>
      <c r="B135" s="159" t="s">
        <v>746</v>
      </c>
      <c r="C135" s="159" t="s">
        <v>748</v>
      </c>
      <c r="D135" s="158" t="s">
        <v>747</v>
      </c>
      <c r="E135" s="106" t="s">
        <v>6</v>
      </c>
      <c r="F135" s="103"/>
      <c r="G135" s="72"/>
      <c r="H135" s="62"/>
      <c r="I135" s="62"/>
      <c r="J135" s="72"/>
      <c r="K135" s="62"/>
      <c r="L135" s="62"/>
      <c r="M135" s="62"/>
      <c r="N135" s="62"/>
      <c r="O135" s="62"/>
      <c r="P135" s="62"/>
      <c r="Q135" s="161" t="s">
        <v>947</v>
      </c>
      <c r="R135" s="241"/>
      <c r="S135" s="140">
        <f t="shared" si="26"/>
        <v>0</v>
      </c>
      <c r="T135" s="141">
        <v>0</v>
      </c>
      <c r="U135" s="141">
        <f t="shared" si="27"/>
        <v>0</v>
      </c>
    </row>
    <row r="136" spans="1:21" s="44" customFormat="1" ht="44.25" customHeight="1">
      <c r="A136" s="160"/>
      <c r="B136" s="160"/>
      <c r="C136" s="160"/>
      <c r="D136" s="158"/>
      <c r="E136" s="106" t="s">
        <v>7</v>
      </c>
      <c r="F136" s="103" t="s">
        <v>996</v>
      </c>
      <c r="G136" s="72">
        <f>SUM(H136,K136,N136,O136,P136)</f>
        <v>700000</v>
      </c>
      <c r="H136" s="62">
        <v>0</v>
      </c>
      <c r="I136" s="62">
        <v>0</v>
      </c>
      <c r="J136" s="72">
        <f>H136-I136</f>
        <v>0</v>
      </c>
      <c r="K136" s="62">
        <v>0</v>
      </c>
      <c r="L136" s="62">
        <v>0</v>
      </c>
      <c r="M136" s="62">
        <f>K136-L136</f>
        <v>0</v>
      </c>
      <c r="N136" s="101">
        <v>700000</v>
      </c>
      <c r="O136" s="62">
        <v>0</v>
      </c>
      <c r="P136" s="62">
        <v>0</v>
      </c>
      <c r="Q136" s="161"/>
      <c r="R136" s="242"/>
      <c r="S136" s="140">
        <f t="shared" si="26"/>
        <v>700000</v>
      </c>
      <c r="T136" s="141">
        <v>700000</v>
      </c>
      <c r="U136" s="141">
        <f t="shared" si="27"/>
        <v>0</v>
      </c>
    </row>
    <row r="137" spans="1:21" s="44" customFormat="1" ht="44.25" customHeight="1">
      <c r="A137" s="160"/>
      <c r="B137" s="160"/>
      <c r="C137" s="160"/>
      <c r="D137" s="158"/>
      <c r="E137" s="106" t="s">
        <v>8</v>
      </c>
      <c r="F137" s="103"/>
      <c r="G137" s="73">
        <f t="shared" ref="G137:P137" si="48">G136-G135</f>
        <v>700000</v>
      </c>
      <c r="H137" s="73">
        <f t="shared" si="48"/>
        <v>0</v>
      </c>
      <c r="I137" s="73">
        <f t="shared" si="48"/>
        <v>0</v>
      </c>
      <c r="J137" s="73">
        <f t="shared" si="48"/>
        <v>0</v>
      </c>
      <c r="K137" s="73">
        <f t="shared" si="48"/>
        <v>0</v>
      </c>
      <c r="L137" s="73">
        <f t="shared" si="48"/>
        <v>0</v>
      </c>
      <c r="M137" s="73">
        <f t="shared" si="48"/>
        <v>0</v>
      </c>
      <c r="N137" s="73">
        <f t="shared" si="48"/>
        <v>700000</v>
      </c>
      <c r="O137" s="73">
        <f t="shared" si="48"/>
        <v>0</v>
      </c>
      <c r="P137" s="73">
        <f t="shared" si="48"/>
        <v>0</v>
      </c>
      <c r="Q137" s="161"/>
      <c r="R137" s="243"/>
      <c r="S137" s="140">
        <f t="shared" si="26"/>
        <v>700000</v>
      </c>
      <c r="T137" s="141">
        <v>700000</v>
      </c>
      <c r="U137" s="141">
        <f t="shared" si="27"/>
        <v>0</v>
      </c>
    </row>
    <row r="138" spans="1:21" s="44" customFormat="1" ht="44.25" customHeight="1">
      <c r="A138" s="177" t="s">
        <v>997</v>
      </c>
      <c r="B138" s="177" t="s">
        <v>998</v>
      </c>
      <c r="C138" s="177" t="s">
        <v>999</v>
      </c>
      <c r="D138" s="155" t="s">
        <v>1000</v>
      </c>
      <c r="E138" s="106" t="s">
        <v>6</v>
      </c>
      <c r="F138" s="103" t="s">
        <v>1001</v>
      </c>
      <c r="G138" s="72">
        <f>SUM(H138,K138,N138,O138,P138)</f>
        <v>22701323</v>
      </c>
      <c r="H138" s="62">
        <v>0</v>
      </c>
      <c r="I138" s="62">
        <v>0</v>
      </c>
      <c r="J138" s="72">
        <f>H138-I138</f>
        <v>0</v>
      </c>
      <c r="K138" s="62">
        <v>1000000</v>
      </c>
      <c r="L138" s="62">
        <v>1000000</v>
      </c>
      <c r="M138" s="62">
        <f>K138-L138</f>
        <v>0</v>
      </c>
      <c r="N138" s="62">
        <v>4967012</v>
      </c>
      <c r="O138" s="62">
        <v>10734311</v>
      </c>
      <c r="P138" s="62">
        <v>6000000</v>
      </c>
      <c r="Q138" s="161" t="s">
        <v>1467</v>
      </c>
      <c r="R138" s="241"/>
      <c r="S138" s="140">
        <f t="shared" ref="S138:S201" si="49">SUM(H138,K138,N138,O138,P138)</f>
        <v>22701323</v>
      </c>
      <c r="T138" s="141">
        <v>22701323</v>
      </c>
      <c r="U138" s="141">
        <f t="shared" ref="U138:U201" si="50">IF(S138=G138,0,1)</f>
        <v>0</v>
      </c>
    </row>
    <row r="139" spans="1:21" s="44" customFormat="1" ht="44.25" customHeight="1">
      <c r="A139" s="177"/>
      <c r="B139" s="177"/>
      <c r="C139" s="177"/>
      <c r="D139" s="155"/>
      <c r="E139" s="106" t="s">
        <v>7</v>
      </c>
      <c r="F139" s="103" t="s">
        <v>1001</v>
      </c>
      <c r="G139" s="72">
        <f>SUM(H139,K139,N139,O139,P139)</f>
        <v>22701323</v>
      </c>
      <c r="H139" s="62">
        <v>0</v>
      </c>
      <c r="I139" s="62">
        <v>0</v>
      </c>
      <c r="J139" s="72">
        <f>H139-I139</f>
        <v>0</v>
      </c>
      <c r="K139" s="62">
        <v>1000000</v>
      </c>
      <c r="L139" s="62">
        <v>1000000</v>
      </c>
      <c r="M139" s="62">
        <f>K139-L139</f>
        <v>0</v>
      </c>
      <c r="N139" s="62">
        <v>4967012</v>
      </c>
      <c r="O139" s="62">
        <v>10734311</v>
      </c>
      <c r="P139" s="62">
        <v>6000000</v>
      </c>
      <c r="Q139" s="161"/>
      <c r="R139" s="242"/>
      <c r="S139" s="140">
        <f t="shared" si="49"/>
        <v>22701323</v>
      </c>
      <c r="T139" s="141">
        <v>22701323</v>
      </c>
      <c r="U139" s="141">
        <f t="shared" si="50"/>
        <v>0</v>
      </c>
    </row>
    <row r="140" spans="1:21" s="44" customFormat="1" ht="44.25" customHeight="1">
      <c r="A140" s="177"/>
      <c r="B140" s="177"/>
      <c r="C140" s="177"/>
      <c r="D140" s="155"/>
      <c r="E140" s="106" t="s">
        <v>8</v>
      </c>
      <c r="F140" s="103"/>
      <c r="G140" s="73">
        <f t="shared" ref="G140:P140" si="51">G139-G138</f>
        <v>0</v>
      </c>
      <c r="H140" s="73">
        <f t="shared" si="51"/>
        <v>0</v>
      </c>
      <c r="I140" s="73">
        <f t="shared" si="51"/>
        <v>0</v>
      </c>
      <c r="J140" s="73">
        <f t="shared" si="51"/>
        <v>0</v>
      </c>
      <c r="K140" s="73">
        <f t="shared" si="51"/>
        <v>0</v>
      </c>
      <c r="L140" s="73">
        <f t="shared" si="51"/>
        <v>0</v>
      </c>
      <c r="M140" s="73">
        <f t="shared" si="51"/>
        <v>0</v>
      </c>
      <c r="N140" s="73">
        <f t="shared" si="51"/>
        <v>0</v>
      </c>
      <c r="O140" s="73">
        <f t="shared" si="51"/>
        <v>0</v>
      </c>
      <c r="P140" s="73">
        <f t="shared" si="51"/>
        <v>0</v>
      </c>
      <c r="Q140" s="161"/>
      <c r="R140" s="243"/>
      <c r="S140" s="140">
        <f t="shared" si="49"/>
        <v>0</v>
      </c>
      <c r="T140" s="141">
        <v>0</v>
      </c>
      <c r="U140" s="141">
        <f t="shared" si="50"/>
        <v>0</v>
      </c>
    </row>
    <row r="141" spans="1:21" s="44" customFormat="1" ht="44.25" customHeight="1">
      <c r="A141" s="159" t="s">
        <v>31</v>
      </c>
      <c r="B141" s="159" t="s">
        <v>749</v>
      </c>
      <c r="C141" s="159" t="s">
        <v>750</v>
      </c>
      <c r="D141" s="158" t="s">
        <v>34</v>
      </c>
      <c r="E141" s="106" t="s">
        <v>6</v>
      </c>
      <c r="F141" s="103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161" t="s">
        <v>947</v>
      </c>
      <c r="R141" s="241"/>
      <c r="S141" s="140">
        <f t="shared" si="49"/>
        <v>0</v>
      </c>
      <c r="T141" s="141">
        <v>0</v>
      </c>
      <c r="U141" s="141">
        <f t="shared" si="50"/>
        <v>0</v>
      </c>
    </row>
    <row r="142" spans="1:21" s="44" customFormat="1" ht="44.25" customHeight="1">
      <c r="A142" s="160"/>
      <c r="B142" s="160"/>
      <c r="C142" s="160"/>
      <c r="D142" s="158"/>
      <c r="E142" s="106" t="s">
        <v>7</v>
      </c>
      <c r="F142" s="99" t="s">
        <v>751</v>
      </c>
      <c r="G142" s="72">
        <f>SUM(H142,K142,N142,O142,P142)</f>
        <v>821300</v>
      </c>
      <c r="H142" s="72">
        <v>0</v>
      </c>
      <c r="I142" s="72">
        <v>0</v>
      </c>
      <c r="J142" s="72">
        <f>H142-I142</f>
        <v>0</v>
      </c>
      <c r="K142" s="72">
        <v>0</v>
      </c>
      <c r="L142" s="72">
        <v>0</v>
      </c>
      <c r="M142" s="72">
        <f>K142-L142</f>
        <v>0</v>
      </c>
      <c r="N142" s="101">
        <v>821300</v>
      </c>
      <c r="O142" s="72">
        <v>0</v>
      </c>
      <c r="P142" s="72">
        <v>0</v>
      </c>
      <c r="Q142" s="161"/>
      <c r="R142" s="242"/>
      <c r="S142" s="140">
        <f t="shared" si="49"/>
        <v>821300</v>
      </c>
      <c r="T142" s="141">
        <v>821300</v>
      </c>
      <c r="U142" s="141">
        <f t="shared" si="50"/>
        <v>0</v>
      </c>
    </row>
    <row r="143" spans="1:21" s="44" customFormat="1" ht="44.25" customHeight="1">
      <c r="A143" s="160"/>
      <c r="B143" s="160"/>
      <c r="C143" s="160"/>
      <c r="D143" s="158"/>
      <c r="E143" s="106" t="s">
        <v>8</v>
      </c>
      <c r="F143" s="103"/>
      <c r="G143" s="73">
        <f t="shared" ref="G143:P143" si="52">G142-G141</f>
        <v>821300</v>
      </c>
      <c r="H143" s="73">
        <f t="shared" si="52"/>
        <v>0</v>
      </c>
      <c r="I143" s="73">
        <f t="shared" si="52"/>
        <v>0</v>
      </c>
      <c r="J143" s="73">
        <f t="shared" si="52"/>
        <v>0</v>
      </c>
      <c r="K143" s="73">
        <f t="shared" si="52"/>
        <v>0</v>
      </c>
      <c r="L143" s="73">
        <f t="shared" si="52"/>
        <v>0</v>
      </c>
      <c r="M143" s="73">
        <f t="shared" si="52"/>
        <v>0</v>
      </c>
      <c r="N143" s="73">
        <f t="shared" si="52"/>
        <v>821300</v>
      </c>
      <c r="O143" s="73">
        <f t="shared" si="52"/>
        <v>0</v>
      </c>
      <c r="P143" s="73">
        <f t="shared" si="52"/>
        <v>0</v>
      </c>
      <c r="Q143" s="161"/>
      <c r="R143" s="243"/>
      <c r="S143" s="140">
        <f t="shared" si="49"/>
        <v>821300</v>
      </c>
      <c r="T143" s="141">
        <v>821300</v>
      </c>
      <c r="U143" s="141">
        <f t="shared" si="50"/>
        <v>0</v>
      </c>
    </row>
    <row r="144" spans="1:21" s="44" customFormat="1" ht="44.25" customHeight="1">
      <c r="A144" s="153" t="s">
        <v>31</v>
      </c>
      <c r="B144" s="153" t="s">
        <v>66</v>
      </c>
      <c r="C144" s="153" t="s">
        <v>65</v>
      </c>
      <c r="D144" s="176" t="s">
        <v>34</v>
      </c>
      <c r="E144" s="106" t="s">
        <v>6</v>
      </c>
      <c r="F144" s="103" t="s">
        <v>1002</v>
      </c>
      <c r="G144" s="72">
        <f>SUM(H144,K144,N144,O144,P144)</f>
        <v>1500000</v>
      </c>
      <c r="H144" s="72">
        <v>0</v>
      </c>
      <c r="I144" s="72">
        <v>0</v>
      </c>
      <c r="J144" s="72">
        <f>H144-I144</f>
        <v>0</v>
      </c>
      <c r="K144" s="72">
        <v>0</v>
      </c>
      <c r="L144" s="72">
        <v>0</v>
      </c>
      <c r="M144" s="72">
        <f>K144-L144</f>
        <v>0</v>
      </c>
      <c r="N144" s="72">
        <v>625103</v>
      </c>
      <c r="O144" s="72">
        <v>674897</v>
      </c>
      <c r="P144" s="72">
        <v>200000</v>
      </c>
      <c r="Q144" s="190" t="s">
        <v>752</v>
      </c>
      <c r="R144" s="241"/>
      <c r="S144" s="140">
        <f t="shared" si="49"/>
        <v>1500000</v>
      </c>
      <c r="T144" s="141">
        <v>1500000</v>
      </c>
      <c r="U144" s="141">
        <f t="shared" si="50"/>
        <v>0</v>
      </c>
    </row>
    <row r="145" spans="1:21" s="44" customFormat="1" ht="44.25" customHeight="1">
      <c r="A145" s="154"/>
      <c r="B145" s="154"/>
      <c r="C145" s="154"/>
      <c r="D145" s="176"/>
      <c r="E145" s="106" t="s">
        <v>7</v>
      </c>
      <c r="F145" s="103" t="s">
        <v>1002</v>
      </c>
      <c r="G145" s="72">
        <f>SUM(H145,K145,N145,O145,P145)</f>
        <v>1500000</v>
      </c>
      <c r="H145" s="72">
        <v>0</v>
      </c>
      <c r="I145" s="72">
        <v>0</v>
      </c>
      <c r="J145" s="72">
        <f>H145-I145</f>
        <v>0</v>
      </c>
      <c r="K145" s="72">
        <v>0</v>
      </c>
      <c r="L145" s="72">
        <v>0</v>
      </c>
      <c r="M145" s="72">
        <f>K145-L145</f>
        <v>0</v>
      </c>
      <c r="N145" s="72">
        <v>625103</v>
      </c>
      <c r="O145" s="72">
        <v>674897</v>
      </c>
      <c r="P145" s="72">
        <v>200000</v>
      </c>
      <c r="Q145" s="190"/>
      <c r="R145" s="242"/>
      <c r="S145" s="140">
        <f t="shared" si="49"/>
        <v>1500000</v>
      </c>
      <c r="T145" s="141">
        <v>1500000</v>
      </c>
      <c r="U145" s="141">
        <f t="shared" si="50"/>
        <v>0</v>
      </c>
    </row>
    <row r="146" spans="1:21" s="44" customFormat="1" ht="44.25" customHeight="1">
      <c r="A146" s="154"/>
      <c r="B146" s="154"/>
      <c r="C146" s="154"/>
      <c r="D146" s="176"/>
      <c r="E146" s="106" t="s">
        <v>8</v>
      </c>
      <c r="F146" s="103"/>
      <c r="G146" s="73">
        <f t="shared" ref="G146:P146" si="53">G145-G144</f>
        <v>0</v>
      </c>
      <c r="H146" s="73">
        <f t="shared" si="53"/>
        <v>0</v>
      </c>
      <c r="I146" s="73">
        <f t="shared" si="53"/>
        <v>0</v>
      </c>
      <c r="J146" s="73">
        <f t="shared" si="53"/>
        <v>0</v>
      </c>
      <c r="K146" s="73">
        <f t="shared" si="53"/>
        <v>0</v>
      </c>
      <c r="L146" s="73">
        <f t="shared" si="53"/>
        <v>0</v>
      </c>
      <c r="M146" s="73">
        <f t="shared" si="53"/>
        <v>0</v>
      </c>
      <c r="N146" s="73">
        <f t="shared" si="53"/>
        <v>0</v>
      </c>
      <c r="O146" s="73">
        <f t="shared" si="53"/>
        <v>0</v>
      </c>
      <c r="P146" s="73">
        <f t="shared" si="53"/>
        <v>0</v>
      </c>
      <c r="Q146" s="190"/>
      <c r="R146" s="243"/>
      <c r="S146" s="140">
        <f t="shared" si="49"/>
        <v>0</v>
      </c>
      <c r="T146" s="141">
        <v>0</v>
      </c>
      <c r="U146" s="141">
        <f t="shared" si="50"/>
        <v>0</v>
      </c>
    </row>
    <row r="147" spans="1:21" s="44" customFormat="1" ht="46.5" customHeight="1">
      <c r="A147" s="153" t="s">
        <v>31</v>
      </c>
      <c r="B147" s="153" t="s">
        <v>32</v>
      </c>
      <c r="C147" s="153" t="s">
        <v>33</v>
      </c>
      <c r="D147" s="178" t="s">
        <v>34</v>
      </c>
      <c r="E147" s="106" t="s">
        <v>6</v>
      </c>
      <c r="F147" s="103" t="s">
        <v>1003</v>
      </c>
      <c r="G147" s="72">
        <f>SUM(H147,K147,N147,O147,P147)</f>
        <v>3500000</v>
      </c>
      <c r="H147" s="62">
        <v>0</v>
      </c>
      <c r="I147" s="62">
        <v>0</v>
      </c>
      <c r="J147" s="62">
        <f>H147-I147</f>
        <v>0</v>
      </c>
      <c r="K147" s="62">
        <v>500000</v>
      </c>
      <c r="L147" s="62">
        <v>92144</v>
      </c>
      <c r="M147" s="62">
        <f>K147-L147</f>
        <v>407856</v>
      </c>
      <c r="N147" s="62">
        <v>0</v>
      </c>
      <c r="O147" s="62">
        <v>3000000</v>
      </c>
      <c r="P147" s="62">
        <v>0</v>
      </c>
      <c r="Q147" s="190" t="s">
        <v>753</v>
      </c>
      <c r="R147" s="241"/>
      <c r="S147" s="140">
        <f t="shared" si="49"/>
        <v>3500000</v>
      </c>
      <c r="T147" s="141">
        <v>3500000</v>
      </c>
      <c r="U147" s="141">
        <f t="shared" si="50"/>
        <v>0</v>
      </c>
    </row>
    <row r="148" spans="1:21" s="44" customFormat="1" ht="46.5" customHeight="1">
      <c r="A148" s="154"/>
      <c r="B148" s="154"/>
      <c r="C148" s="154"/>
      <c r="D148" s="178"/>
      <c r="E148" s="106" t="s">
        <v>7</v>
      </c>
      <c r="F148" s="103" t="s">
        <v>1003</v>
      </c>
      <c r="G148" s="72">
        <f>SUM(H148,K148,N148,O148,P148)</f>
        <v>3500000</v>
      </c>
      <c r="H148" s="62">
        <v>0</v>
      </c>
      <c r="I148" s="62">
        <v>0</v>
      </c>
      <c r="J148" s="62">
        <f>H148-I148</f>
        <v>0</v>
      </c>
      <c r="K148" s="62">
        <v>500000</v>
      </c>
      <c r="L148" s="62">
        <v>92144</v>
      </c>
      <c r="M148" s="62">
        <f>K148-L148</f>
        <v>407856</v>
      </c>
      <c r="N148" s="62">
        <v>0</v>
      </c>
      <c r="O148" s="62">
        <v>3000000</v>
      </c>
      <c r="P148" s="62">
        <v>0</v>
      </c>
      <c r="Q148" s="190"/>
      <c r="R148" s="242"/>
      <c r="S148" s="140">
        <f t="shared" si="49"/>
        <v>3500000</v>
      </c>
      <c r="T148" s="141">
        <v>3500000</v>
      </c>
      <c r="U148" s="141">
        <f t="shared" si="50"/>
        <v>0</v>
      </c>
    </row>
    <row r="149" spans="1:21" s="44" customFormat="1" ht="46.5" customHeight="1">
      <c r="A149" s="154"/>
      <c r="B149" s="154"/>
      <c r="C149" s="154"/>
      <c r="D149" s="178"/>
      <c r="E149" s="106" t="s">
        <v>8</v>
      </c>
      <c r="F149" s="103"/>
      <c r="G149" s="73">
        <f t="shared" ref="G149:P149" si="54">G148-G147</f>
        <v>0</v>
      </c>
      <c r="H149" s="73">
        <f t="shared" si="54"/>
        <v>0</v>
      </c>
      <c r="I149" s="73">
        <f t="shared" si="54"/>
        <v>0</v>
      </c>
      <c r="J149" s="73">
        <f t="shared" si="54"/>
        <v>0</v>
      </c>
      <c r="K149" s="73">
        <f t="shared" si="54"/>
        <v>0</v>
      </c>
      <c r="L149" s="73">
        <f t="shared" si="54"/>
        <v>0</v>
      </c>
      <c r="M149" s="73">
        <f t="shared" si="54"/>
        <v>0</v>
      </c>
      <c r="N149" s="73">
        <f t="shared" si="54"/>
        <v>0</v>
      </c>
      <c r="O149" s="73">
        <f t="shared" si="54"/>
        <v>0</v>
      </c>
      <c r="P149" s="73">
        <f t="shared" si="54"/>
        <v>0</v>
      </c>
      <c r="Q149" s="190"/>
      <c r="R149" s="243"/>
      <c r="S149" s="140">
        <f t="shared" si="49"/>
        <v>0</v>
      </c>
      <c r="T149" s="141">
        <v>0</v>
      </c>
      <c r="U149" s="141">
        <f t="shared" si="50"/>
        <v>0</v>
      </c>
    </row>
    <row r="150" spans="1:21" s="44" customFormat="1" ht="46.5" customHeight="1">
      <c r="A150" s="153" t="s">
        <v>31</v>
      </c>
      <c r="B150" s="153" t="s">
        <v>32</v>
      </c>
      <c r="C150" s="194" t="s">
        <v>35</v>
      </c>
      <c r="D150" s="178" t="s">
        <v>34</v>
      </c>
      <c r="E150" s="21" t="s">
        <v>6</v>
      </c>
      <c r="F150" s="103" t="s">
        <v>1004</v>
      </c>
      <c r="G150" s="72">
        <f>SUM(H150,K150,N150,O150,P150)</f>
        <v>3500000</v>
      </c>
      <c r="H150" s="62">
        <v>0</v>
      </c>
      <c r="I150" s="62">
        <v>0</v>
      </c>
      <c r="J150" s="62">
        <f>H150-I150</f>
        <v>0</v>
      </c>
      <c r="K150" s="62">
        <v>500000</v>
      </c>
      <c r="L150" s="62">
        <v>114358</v>
      </c>
      <c r="M150" s="62">
        <f>K150-L150</f>
        <v>385642</v>
      </c>
      <c r="N150" s="62">
        <v>300000</v>
      </c>
      <c r="O150" s="62">
        <v>2700000</v>
      </c>
      <c r="P150" s="62">
        <v>0</v>
      </c>
      <c r="Q150" s="190" t="s">
        <v>754</v>
      </c>
      <c r="R150" s="241"/>
      <c r="S150" s="140">
        <f t="shared" si="49"/>
        <v>3500000</v>
      </c>
      <c r="T150" s="141">
        <v>3500000</v>
      </c>
      <c r="U150" s="141">
        <f t="shared" si="50"/>
        <v>0</v>
      </c>
    </row>
    <row r="151" spans="1:21" s="44" customFormat="1" ht="46.5" customHeight="1">
      <c r="A151" s="154"/>
      <c r="B151" s="154"/>
      <c r="C151" s="194"/>
      <c r="D151" s="178"/>
      <c r="E151" s="21" t="s">
        <v>7</v>
      </c>
      <c r="F151" s="103" t="s">
        <v>1004</v>
      </c>
      <c r="G151" s="72">
        <f>SUM(H151,K151,N151,O151,P151)</f>
        <v>3500000</v>
      </c>
      <c r="H151" s="62">
        <v>0</v>
      </c>
      <c r="I151" s="62">
        <v>0</v>
      </c>
      <c r="J151" s="62">
        <f>H151-I151</f>
        <v>0</v>
      </c>
      <c r="K151" s="62">
        <v>500000</v>
      </c>
      <c r="L151" s="62">
        <v>114358</v>
      </c>
      <c r="M151" s="62">
        <f>K151-L151</f>
        <v>385642</v>
      </c>
      <c r="N151" s="62">
        <v>300000</v>
      </c>
      <c r="O151" s="62">
        <v>2700000</v>
      </c>
      <c r="P151" s="62">
        <v>0</v>
      </c>
      <c r="Q151" s="190"/>
      <c r="R151" s="242"/>
      <c r="S151" s="140">
        <f t="shared" si="49"/>
        <v>3500000</v>
      </c>
      <c r="T151" s="141">
        <v>3500000</v>
      </c>
      <c r="U151" s="141">
        <f t="shared" si="50"/>
        <v>0</v>
      </c>
    </row>
    <row r="152" spans="1:21" s="44" customFormat="1" ht="46.5" customHeight="1">
      <c r="A152" s="154"/>
      <c r="B152" s="154"/>
      <c r="C152" s="194"/>
      <c r="D152" s="178"/>
      <c r="E152" s="21" t="s">
        <v>8</v>
      </c>
      <c r="F152" s="25"/>
      <c r="G152" s="73">
        <f t="shared" ref="G152:P152" si="55">G151-G150</f>
        <v>0</v>
      </c>
      <c r="H152" s="73">
        <f t="shared" si="55"/>
        <v>0</v>
      </c>
      <c r="I152" s="73">
        <f t="shared" si="55"/>
        <v>0</v>
      </c>
      <c r="J152" s="73">
        <f t="shared" si="55"/>
        <v>0</v>
      </c>
      <c r="K152" s="73">
        <f t="shared" si="55"/>
        <v>0</v>
      </c>
      <c r="L152" s="73">
        <f t="shared" si="55"/>
        <v>0</v>
      </c>
      <c r="M152" s="73">
        <f t="shared" si="55"/>
        <v>0</v>
      </c>
      <c r="N152" s="73">
        <f t="shared" si="55"/>
        <v>0</v>
      </c>
      <c r="O152" s="73">
        <f t="shared" si="55"/>
        <v>0</v>
      </c>
      <c r="P152" s="73">
        <f t="shared" si="55"/>
        <v>0</v>
      </c>
      <c r="Q152" s="190"/>
      <c r="R152" s="243"/>
      <c r="S152" s="140">
        <f t="shared" si="49"/>
        <v>0</v>
      </c>
      <c r="T152" s="141">
        <v>0</v>
      </c>
      <c r="U152" s="141">
        <f t="shared" si="50"/>
        <v>0</v>
      </c>
    </row>
    <row r="153" spans="1:21" s="44" customFormat="1" ht="46.5" customHeight="1">
      <c r="A153" s="153" t="s">
        <v>31</v>
      </c>
      <c r="B153" s="153" t="s">
        <v>32</v>
      </c>
      <c r="C153" s="153" t="s">
        <v>36</v>
      </c>
      <c r="D153" s="178" t="s">
        <v>34</v>
      </c>
      <c r="E153" s="106" t="s">
        <v>6</v>
      </c>
      <c r="F153" s="103" t="s">
        <v>1005</v>
      </c>
      <c r="G153" s="72">
        <f>SUM(H153,K153,N153,O153,P153)</f>
        <v>2500000</v>
      </c>
      <c r="H153" s="62">
        <v>0</v>
      </c>
      <c r="I153" s="62">
        <v>0</v>
      </c>
      <c r="J153" s="62">
        <f>H153-I153</f>
        <v>0</v>
      </c>
      <c r="K153" s="62">
        <v>500000</v>
      </c>
      <c r="L153" s="62">
        <v>441331</v>
      </c>
      <c r="M153" s="62">
        <f>K153-L153</f>
        <v>58669</v>
      </c>
      <c r="N153" s="62">
        <v>560000</v>
      </c>
      <c r="O153" s="62">
        <v>1440000</v>
      </c>
      <c r="P153" s="62">
        <v>0</v>
      </c>
      <c r="Q153" s="190" t="s">
        <v>755</v>
      </c>
      <c r="R153" s="241"/>
      <c r="S153" s="140">
        <f t="shared" si="49"/>
        <v>2500000</v>
      </c>
      <c r="T153" s="141">
        <v>2500000</v>
      </c>
      <c r="U153" s="141">
        <f t="shared" si="50"/>
        <v>0</v>
      </c>
    </row>
    <row r="154" spans="1:21" s="44" customFormat="1" ht="46.5" customHeight="1">
      <c r="A154" s="154"/>
      <c r="B154" s="154"/>
      <c r="C154" s="154"/>
      <c r="D154" s="178"/>
      <c r="E154" s="106" t="s">
        <v>7</v>
      </c>
      <c r="F154" s="103" t="s">
        <v>1005</v>
      </c>
      <c r="G154" s="72">
        <f>SUM(H154,K154,N154,O154,P154)</f>
        <v>2500000</v>
      </c>
      <c r="H154" s="62">
        <v>0</v>
      </c>
      <c r="I154" s="62">
        <v>0</v>
      </c>
      <c r="J154" s="62">
        <f>H154-I154</f>
        <v>0</v>
      </c>
      <c r="K154" s="62">
        <v>500000</v>
      </c>
      <c r="L154" s="62">
        <v>441331</v>
      </c>
      <c r="M154" s="62">
        <f>K154-L154</f>
        <v>58669</v>
      </c>
      <c r="N154" s="62">
        <v>560000</v>
      </c>
      <c r="O154" s="62">
        <v>1440000</v>
      </c>
      <c r="P154" s="62">
        <v>0</v>
      </c>
      <c r="Q154" s="190"/>
      <c r="R154" s="242"/>
      <c r="S154" s="140">
        <f t="shared" si="49"/>
        <v>2500000</v>
      </c>
      <c r="T154" s="141">
        <v>2500000</v>
      </c>
      <c r="U154" s="141">
        <f t="shared" si="50"/>
        <v>0</v>
      </c>
    </row>
    <row r="155" spans="1:21" s="44" customFormat="1" ht="46.5" customHeight="1">
      <c r="A155" s="154"/>
      <c r="B155" s="154"/>
      <c r="C155" s="154"/>
      <c r="D155" s="178"/>
      <c r="E155" s="106" t="s">
        <v>8</v>
      </c>
      <c r="F155" s="103"/>
      <c r="G155" s="73">
        <f t="shared" ref="G155:P155" si="56">G154-G153</f>
        <v>0</v>
      </c>
      <c r="H155" s="73">
        <f t="shared" si="56"/>
        <v>0</v>
      </c>
      <c r="I155" s="73">
        <f t="shared" si="56"/>
        <v>0</v>
      </c>
      <c r="J155" s="73">
        <f t="shared" si="56"/>
        <v>0</v>
      </c>
      <c r="K155" s="73">
        <f t="shared" si="56"/>
        <v>0</v>
      </c>
      <c r="L155" s="73">
        <f t="shared" si="56"/>
        <v>0</v>
      </c>
      <c r="M155" s="73">
        <f t="shared" si="56"/>
        <v>0</v>
      </c>
      <c r="N155" s="73">
        <f t="shared" si="56"/>
        <v>0</v>
      </c>
      <c r="O155" s="73">
        <f t="shared" si="56"/>
        <v>0</v>
      </c>
      <c r="P155" s="73">
        <f t="shared" si="56"/>
        <v>0</v>
      </c>
      <c r="Q155" s="190"/>
      <c r="R155" s="243"/>
      <c r="S155" s="140">
        <f t="shared" si="49"/>
        <v>0</v>
      </c>
      <c r="T155" s="141">
        <v>0</v>
      </c>
      <c r="U155" s="141">
        <f t="shared" si="50"/>
        <v>0</v>
      </c>
    </row>
    <row r="156" spans="1:21" s="44" customFormat="1" ht="46.5" customHeight="1">
      <c r="A156" s="153" t="s">
        <v>31</v>
      </c>
      <c r="B156" s="153" t="s">
        <v>32</v>
      </c>
      <c r="C156" s="194" t="s">
        <v>37</v>
      </c>
      <c r="D156" s="178" t="s">
        <v>34</v>
      </c>
      <c r="E156" s="21" t="s">
        <v>6</v>
      </c>
      <c r="F156" s="103" t="s">
        <v>1006</v>
      </c>
      <c r="G156" s="72">
        <f>SUM(H156,K156,N156,O156,P156)</f>
        <v>7000000</v>
      </c>
      <c r="H156" s="62">
        <v>0</v>
      </c>
      <c r="I156" s="62">
        <v>0</v>
      </c>
      <c r="J156" s="62">
        <f>H156-I156</f>
        <v>0</v>
      </c>
      <c r="K156" s="62">
        <v>0</v>
      </c>
      <c r="L156" s="62">
        <v>0</v>
      </c>
      <c r="M156" s="62">
        <f>K156-L156</f>
        <v>0</v>
      </c>
      <c r="N156" s="62">
        <v>150000</v>
      </c>
      <c r="O156" s="62">
        <v>1650000</v>
      </c>
      <c r="P156" s="62">
        <v>5200000</v>
      </c>
      <c r="Q156" s="190" t="s">
        <v>756</v>
      </c>
      <c r="R156" s="241"/>
      <c r="S156" s="140">
        <f t="shared" si="49"/>
        <v>7000000</v>
      </c>
      <c r="T156" s="141">
        <v>7000000</v>
      </c>
      <c r="U156" s="141">
        <f t="shared" si="50"/>
        <v>0</v>
      </c>
    </row>
    <row r="157" spans="1:21" s="44" customFormat="1" ht="46.5" customHeight="1">
      <c r="A157" s="154"/>
      <c r="B157" s="154"/>
      <c r="C157" s="194"/>
      <c r="D157" s="178"/>
      <c r="E157" s="21" t="s">
        <v>7</v>
      </c>
      <c r="F157" s="103" t="s">
        <v>1006</v>
      </c>
      <c r="G157" s="72">
        <f>SUM(H157,K157,N157,O157,P157)</f>
        <v>7000000</v>
      </c>
      <c r="H157" s="62">
        <v>0</v>
      </c>
      <c r="I157" s="62">
        <v>0</v>
      </c>
      <c r="J157" s="62">
        <f>H157-I157</f>
        <v>0</v>
      </c>
      <c r="K157" s="62">
        <v>0</v>
      </c>
      <c r="L157" s="62">
        <v>0</v>
      </c>
      <c r="M157" s="62">
        <f>K157-L157</f>
        <v>0</v>
      </c>
      <c r="N157" s="62">
        <v>150000</v>
      </c>
      <c r="O157" s="62">
        <v>1650000</v>
      </c>
      <c r="P157" s="62">
        <v>5200000</v>
      </c>
      <c r="Q157" s="190"/>
      <c r="R157" s="242"/>
      <c r="S157" s="140">
        <f t="shared" si="49"/>
        <v>7000000</v>
      </c>
      <c r="T157" s="141">
        <v>7000000</v>
      </c>
      <c r="U157" s="141">
        <f t="shared" si="50"/>
        <v>0</v>
      </c>
    </row>
    <row r="158" spans="1:21" s="44" customFormat="1" ht="46.5" customHeight="1">
      <c r="A158" s="154"/>
      <c r="B158" s="154"/>
      <c r="C158" s="194"/>
      <c r="D158" s="178"/>
      <c r="E158" s="21" t="s">
        <v>8</v>
      </c>
      <c r="F158" s="25"/>
      <c r="G158" s="73">
        <f t="shared" ref="G158:P158" si="57">G157-G156</f>
        <v>0</v>
      </c>
      <c r="H158" s="73">
        <f t="shared" si="57"/>
        <v>0</v>
      </c>
      <c r="I158" s="73">
        <f t="shared" si="57"/>
        <v>0</v>
      </c>
      <c r="J158" s="73">
        <f t="shared" si="57"/>
        <v>0</v>
      </c>
      <c r="K158" s="73">
        <f t="shared" si="57"/>
        <v>0</v>
      </c>
      <c r="L158" s="73">
        <f t="shared" si="57"/>
        <v>0</v>
      </c>
      <c r="M158" s="73">
        <f t="shared" si="57"/>
        <v>0</v>
      </c>
      <c r="N158" s="73">
        <f t="shared" si="57"/>
        <v>0</v>
      </c>
      <c r="O158" s="73">
        <f t="shared" si="57"/>
        <v>0</v>
      </c>
      <c r="P158" s="73">
        <f t="shared" si="57"/>
        <v>0</v>
      </c>
      <c r="Q158" s="190"/>
      <c r="R158" s="243"/>
      <c r="S158" s="140">
        <f t="shared" si="49"/>
        <v>0</v>
      </c>
      <c r="T158" s="141">
        <v>0</v>
      </c>
      <c r="U158" s="141">
        <f t="shared" si="50"/>
        <v>0</v>
      </c>
    </row>
    <row r="159" spans="1:21" s="44" customFormat="1" ht="46.5" customHeight="1">
      <c r="A159" s="153" t="s">
        <v>31</v>
      </c>
      <c r="B159" s="153" t="s">
        <v>32</v>
      </c>
      <c r="C159" s="153" t="s">
        <v>38</v>
      </c>
      <c r="D159" s="178" t="s">
        <v>34</v>
      </c>
      <c r="E159" s="106" t="s">
        <v>6</v>
      </c>
      <c r="F159" s="103" t="s">
        <v>1007</v>
      </c>
      <c r="G159" s="72">
        <f>SUM(H159,K159,N159,O159,P159)</f>
        <v>3500000</v>
      </c>
      <c r="H159" s="62">
        <v>0</v>
      </c>
      <c r="I159" s="62">
        <v>0</v>
      </c>
      <c r="J159" s="62">
        <f>H159-I159</f>
        <v>0</v>
      </c>
      <c r="K159" s="62">
        <v>0</v>
      </c>
      <c r="L159" s="62">
        <v>0</v>
      </c>
      <c r="M159" s="62">
        <f>K159-L159</f>
        <v>0</v>
      </c>
      <c r="N159" s="62">
        <v>150000</v>
      </c>
      <c r="O159" s="62">
        <v>1350000</v>
      </c>
      <c r="P159" s="62">
        <v>2000000</v>
      </c>
      <c r="Q159" s="190" t="s">
        <v>757</v>
      </c>
      <c r="R159" s="241"/>
      <c r="S159" s="140">
        <f t="shared" si="49"/>
        <v>3500000</v>
      </c>
      <c r="T159" s="141">
        <v>3500000</v>
      </c>
      <c r="U159" s="141">
        <f t="shared" si="50"/>
        <v>0</v>
      </c>
    </row>
    <row r="160" spans="1:21" s="44" customFormat="1" ht="46.5" customHeight="1">
      <c r="A160" s="154"/>
      <c r="B160" s="154"/>
      <c r="C160" s="154"/>
      <c r="D160" s="178"/>
      <c r="E160" s="106" t="s">
        <v>7</v>
      </c>
      <c r="F160" s="103" t="s">
        <v>1007</v>
      </c>
      <c r="G160" s="72">
        <f>SUM(H160,K160,N160,O160,P160)</f>
        <v>3500000</v>
      </c>
      <c r="H160" s="62">
        <v>0</v>
      </c>
      <c r="I160" s="62">
        <v>0</v>
      </c>
      <c r="J160" s="62">
        <f>H160-I160</f>
        <v>0</v>
      </c>
      <c r="K160" s="62">
        <v>0</v>
      </c>
      <c r="L160" s="62">
        <v>0</v>
      </c>
      <c r="M160" s="62">
        <f>K160-L160</f>
        <v>0</v>
      </c>
      <c r="N160" s="62">
        <v>150000</v>
      </c>
      <c r="O160" s="62">
        <v>1350000</v>
      </c>
      <c r="P160" s="62">
        <v>2000000</v>
      </c>
      <c r="Q160" s="190"/>
      <c r="R160" s="242"/>
      <c r="S160" s="140">
        <f t="shared" si="49"/>
        <v>3500000</v>
      </c>
      <c r="T160" s="141">
        <v>3500000</v>
      </c>
      <c r="U160" s="141">
        <f t="shared" si="50"/>
        <v>0</v>
      </c>
    </row>
    <row r="161" spans="1:21" s="44" customFormat="1" ht="46.5" customHeight="1">
      <c r="A161" s="154"/>
      <c r="B161" s="154"/>
      <c r="C161" s="154"/>
      <c r="D161" s="178"/>
      <c r="E161" s="106" t="s">
        <v>8</v>
      </c>
      <c r="F161" s="103"/>
      <c r="G161" s="73">
        <f t="shared" ref="G161:P161" si="58">G160-G159</f>
        <v>0</v>
      </c>
      <c r="H161" s="73">
        <f t="shared" si="58"/>
        <v>0</v>
      </c>
      <c r="I161" s="73">
        <f t="shared" si="58"/>
        <v>0</v>
      </c>
      <c r="J161" s="73">
        <f t="shared" si="58"/>
        <v>0</v>
      </c>
      <c r="K161" s="73">
        <f t="shared" si="58"/>
        <v>0</v>
      </c>
      <c r="L161" s="73">
        <f t="shared" si="58"/>
        <v>0</v>
      </c>
      <c r="M161" s="73">
        <f t="shared" si="58"/>
        <v>0</v>
      </c>
      <c r="N161" s="73">
        <f t="shared" si="58"/>
        <v>0</v>
      </c>
      <c r="O161" s="73">
        <f t="shared" si="58"/>
        <v>0</v>
      </c>
      <c r="P161" s="73">
        <f t="shared" si="58"/>
        <v>0</v>
      </c>
      <c r="Q161" s="190"/>
      <c r="R161" s="243"/>
      <c r="S161" s="140">
        <f t="shared" si="49"/>
        <v>0</v>
      </c>
      <c r="T161" s="141">
        <v>0</v>
      </c>
      <c r="U161" s="141">
        <f t="shared" si="50"/>
        <v>0</v>
      </c>
    </row>
    <row r="162" spans="1:21" s="44" customFormat="1" ht="45.75" customHeight="1">
      <c r="A162" s="153" t="s">
        <v>31</v>
      </c>
      <c r="B162" s="153" t="s">
        <v>32</v>
      </c>
      <c r="C162" s="194" t="s">
        <v>39</v>
      </c>
      <c r="D162" s="178" t="s">
        <v>34</v>
      </c>
      <c r="E162" s="21" t="s">
        <v>6</v>
      </c>
      <c r="F162" s="103" t="s">
        <v>1008</v>
      </c>
      <c r="G162" s="72">
        <f>SUM(H162,K162,N162,O162,P162)</f>
        <v>1700000</v>
      </c>
      <c r="H162" s="62">
        <v>0</v>
      </c>
      <c r="I162" s="62">
        <v>0</v>
      </c>
      <c r="J162" s="62">
        <f>H162-I162</f>
        <v>0</v>
      </c>
      <c r="K162" s="62">
        <v>35708</v>
      </c>
      <c r="L162" s="62">
        <v>0</v>
      </c>
      <c r="M162" s="62">
        <f>K162-L162</f>
        <v>35708</v>
      </c>
      <c r="N162" s="62">
        <v>114158</v>
      </c>
      <c r="O162" s="62">
        <v>1550134</v>
      </c>
      <c r="P162" s="62">
        <v>0</v>
      </c>
      <c r="Q162" s="190" t="s">
        <v>1009</v>
      </c>
      <c r="R162" s="241"/>
      <c r="S162" s="140">
        <f t="shared" si="49"/>
        <v>1700000</v>
      </c>
      <c r="T162" s="141">
        <v>1700000</v>
      </c>
      <c r="U162" s="141">
        <f t="shared" si="50"/>
        <v>0</v>
      </c>
    </row>
    <row r="163" spans="1:21" s="44" customFormat="1" ht="45.75" customHeight="1">
      <c r="A163" s="154"/>
      <c r="B163" s="154"/>
      <c r="C163" s="194"/>
      <c r="D163" s="178"/>
      <c r="E163" s="21" t="s">
        <v>7</v>
      </c>
      <c r="F163" s="103" t="s">
        <v>1008</v>
      </c>
      <c r="G163" s="72">
        <f>SUM(H163,K163,N163,O163,P163)</f>
        <v>1700000</v>
      </c>
      <c r="H163" s="62">
        <v>0</v>
      </c>
      <c r="I163" s="62">
        <v>0</v>
      </c>
      <c r="J163" s="62">
        <f>H163-I163</f>
        <v>0</v>
      </c>
      <c r="K163" s="62">
        <v>35708</v>
      </c>
      <c r="L163" s="62">
        <v>0</v>
      </c>
      <c r="M163" s="62">
        <f>K163-L163</f>
        <v>35708</v>
      </c>
      <c r="N163" s="62">
        <v>110000</v>
      </c>
      <c r="O163" s="62">
        <v>1554292</v>
      </c>
      <c r="P163" s="62">
        <v>0</v>
      </c>
      <c r="Q163" s="190"/>
      <c r="R163" s="242"/>
      <c r="S163" s="140">
        <f t="shared" si="49"/>
        <v>1700000</v>
      </c>
      <c r="T163" s="141">
        <v>1700000</v>
      </c>
      <c r="U163" s="141">
        <f t="shared" si="50"/>
        <v>0</v>
      </c>
    </row>
    <row r="164" spans="1:21" s="44" customFormat="1" ht="45.75" customHeight="1">
      <c r="A164" s="154"/>
      <c r="B164" s="154"/>
      <c r="C164" s="194"/>
      <c r="D164" s="178"/>
      <c r="E164" s="21" t="s">
        <v>8</v>
      </c>
      <c r="F164" s="25"/>
      <c r="G164" s="73">
        <f t="shared" ref="G164:P164" si="59">G163-G162</f>
        <v>0</v>
      </c>
      <c r="H164" s="73">
        <f t="shared" si="59"/>
        <v>0</v>
      </c>
      <c r="I164" s="73">
        <f t="shared" si="59"/>
        <v>0</v>
      </c>
      <c r="J164" s="73">
        <f t="shared" si="59"/>
        <v>0</v>
      </c>
      <c r="K164" s="73">
        <f t="shared" si="59"/>
        <v>0</v>
      </c>
      <c r="L164" s="73">
        <f t="shared" si="59"/>
        <v>0</v>
      </c>
      <c r="M164" s="73">
        <f t="shared" si="59"/>
        <v>0</v>
      </c>
      <c r="N164" s="73">
        <f t="shared" si="59"/>
        <v>-4158</v>
      </c>
      <c r="O164" s="73">
        <f t="shared" si="59"/>
        <v>4158</v>
      </c>
      <c r="P164" s="73">
        <f t="shared" si="59"/>
        <v>0</v>
      </c>
      <c r="Q164" s="190"/>
      <c r="R164" s="243"/>
      <c r="S164" s="140">
        <f t="shared" si="49"/>
        <v>0</v>
      </c>
      <c r="T164" s="141">
        <v>0</v>
      </c>
      <c r="U164" s="141">
        <f t="shared" si="50"/>
        <v>0</v>
      </c>
    </row>
    <row r="165" spans="1:21" s="44" customFormat="1" ht="45.75" customHeight="1">
      <c r="A165" s="153" t="s">
        <v>31</v>
      </c>
      <c r="B165" s="153" t="s">
        <v>32</v>
      </c>
      <c r="C165" s="153" t="s">
        <v>40</v>
      </c>
      <c r="D165" s="178" t="s">
        <v>34</v>
      </c>
      <c r="E165" s="106" t="s">
        <v>6</v>
      </c>
      <c r="F165" s="103" t="s">
        <v>1010</v>
      </c>
      <c r="G165" s="72">
        <f>SUM(H165,K165,N165,O165,P165)</f>
        <v>1000000</v>
      </c>
      <c r="H165" s="62">
        <v>0</v>
      </c>
      <c r="I165" s="62">
        <v>0</v>
      </c>
      <c r="J165" s="62">
        <f>H165-I165</f>
        <v>0</v>
      </c>
      <c r="K165" s="62">
        <v>0</v>
      </c>
      <c r="L165" s="62">
        <v>0</v>
      </c>
      <c r="M165" s="62">
        <f>K165-L165</f>
        <v>0</v>
      </c>
      <c r="N165" s="62">
        <v>350900</v>
      </c>
      <c r="O165" s="62">
        <v>400000</v>
      </c>
      <c r="P165" s="62">
        <v>249100</v>
      </c>
      <c r="Q165" s="190" t="s">
        <v>758</v>
      </c>
      <c r="R165" s="241"/>
      <c r="S165" s="140">
        <f t="shared" si="49"/>
        <v>1000000</v>
      </c>
      <c r="T165" s="141">
        <v>1000000</v>
      </c>
      <c r="U165" s="141">
        <f t="shared" si="50"/>
        <v>0</v>
      </c>
    </row>
    <row r="166" spans="1:21" s="44" customFormat="1" ht="45.75" customHeight="1">
      <c r="A166" s="154"/>
      <c r="B166" s="154"/>
      <c r="C166" s="154"/>
      <c r="D166" s="178"/>
      <c r="E166" s="106" t="s">
        <v>7</v>
      </c>
      <c r="F166" s="103" t="s">
        <v>1010</v>
      </c>
      <c r="G166" s="72">
        <f>SUM(H166,K166,N166,O166,P166)</f>
        <v>1000000</v>
      </c>
      <c r="H166" s="62">
        <v>0</v>
      </c>
      <c r="I166" s="62">
        <v>0</v>
      </c>
      <c r="J166" s="62">
        <f>H166-I166</f>
        <v>0</v>
      </c>
      <c r="K166" s="62">
        <v>0</v>
      </c>
      <c r="L166" s="62">
        <v>0</v>
      </c>
      <c r="M166" s="62">
        <f>K166-L166</f>
        <v>0</v>
      </c>
      <c r="N166" s="62">
        <v>350000</v>
      </c>
      <c r="O166" s="62">
        <v>400000</v>
      </c>
      <c r="P166" s="62">
        <v>250000</v>
      </c>
      <c r="Q166" s="190"/>
      <c r="R166" s="242"/>
      <c r="S166" s="140">
        <f t="shared" si="49"/>
        <v>1000000</v>
      </c>
      <c r="T166" s="141">
        <v>1000000</v>
      </c>
      <c r="U166" s="141">
        <f t="shared" si="50"/>
        <v>0</v>
      </c>
    </row>
    <row r="167" spans="1:21" s="44" customFormat="1" ht="45.75" customHeight="1">
      <c r="A167" s="154"/>
      <c r="B167" s="154"/>
      <c r="C167" s="154"/>
      <c r="D167" s="178"/>
      <c r="E167" s="106" t="s">
        <v>8</v>
      </c>
      <c r="F167" s="103"/>
      <c r="G167" s="73">
        <f t="shared" ref="G167:P167" si="60">G166-G165</f>
        <v>0</v>
      </c>
      <c r="H167" s="73">
        <f t="shared" si="60"/>
        <v>0</v>
      </c>
      <c r="I167" s="73">
        <f t="shared" si="60"/>
        <v>0</v>
      </c>
      <c r="J167" s="73">
        <f t="shared" si="60"/>
        <v>0</v>
      </c>
      <c r="K167" s="73">
        <f t="shared" si="60"/>
        <v>0</v>
      </c>
      <c r="L167" s="73">
        <f t="shared" si="60"/>
        <v>0</v>
      </c>
      <c r="M167" s="73">
        <f t="shared" si="60"/>
        <v>0</v>
      </c>
      <c r="N167" s="73">
        <f t="shared" si="60"/>
        <v>-900</v>
      </c>
      <c r="O167" s="73">
        <f t="shared" si="60"/>
        <v>0</v>
      </c>
      <c r="P167" s="73">
        <f t="shared" si="60"/>
        <v>900</v>
      </c>
      <c r="Q167" s="190"/>
      <c r="R167" s="243"/>
      <c r="S167" s="140">
        <f t="shared" si="49"/>
        <v>0</v>
      </c>
      <c r="T167" s="141">
        <v>0</v>
      </c>
      <c r="U167" s="141">
        <f t="shared" si="50"/>
        <v>0</v>
      </c>
    </row>
    <row r="168" spans="1:21" s="44" customFormat="1" ht="45.75" customHeight="1">
      <c r="A168" s="153" t="s">
        <v>31</v>
      </c>
      <c r="B168" s="153" t="s">
        <v>32</v>
      </c>
      <c r="C168" s="194" t="s">
        <v>41</v>
      </c>
      <c r="D168" s="178" t="s">
        <v>34</v>
      </c>
      <c r="E168" s="21" t="s">
        <v>6</v>
      </c>
      <c r="F168" s="103" t="s">
        <v>1011</v>
      </c>
      <c r="G168" s="72">
        <f>SUM(H168,K168,N168,O168,P168)</f>
        <v>800000</v>
      </c>
      <c r="H168" s="62">
        <v>0</v>
      </c>
      <c r="I168" s="62">
        <v>0</v>
      </c>
      <c r="J168" s="62">
        <f>H168-I168</f>
        <v>0</v>
      </c>
      <c r="K168" s="62">
        <v>0</v>
      </c>
      <c r="L168" s="62">
        <v>0</v>
      </c>
      <c r="M168" s="62">
        <f>K168-L168</f>
        <v>0</v>
      </c>
      <c r="N168" s="62">
        <v>501440</v>
      </c>
      <c r="O168" s="62">
        <v>200000</v>
      </c>
      <c r="P168" s="62">
        <v>98560</v>
      </c>
      <c r="Q168" s="190" t="s">
        <v>759</v>
      </c>
      <c r="R168" s="241"/>
      <c r="S168" s="140">
        <f t="shared" si="49"/>
        <v>800000</v>
      </c>
      <c r="T168" s="141">
        <v>800000</v>
      </c>
      <c r="U168" s="141">
        <f t="shared" si="50"/>
        <v>0</v>
      </c>
    </row>
    <row r="169" spans="1:21" s="44" customFormat="1" ht="45.75" customHeight="1">
      <c r="A169" s="154"/>
      <c r="B169" s="154"/>
      <c r="C169" s="194"/>
      <c r="D169" s="178"/>
      <c r="E169" s="21" t="s">
        <v>7</v>
      </c>
      <c r="F169" s="103" t="s">
        <v>1011</v>
      </c>
      <c r="G169" s="72">
        <f>SUM(H169,K169,N169,O169,P169)</f>
        <v>800000</v>
      </c>
      <c r="H169" s="62">
        <v>0</v>
      </c>
      <c r="I169" s="62">
        <v>0</v>
      </c>
      <c r="J169" s="62">
        <f>H169-I169</f>
        <v>0</v>
      </c>
      <c r="K169" s="62">
        <v>0</v>
      </c>
      <c r="L169" s="62">
        <v>0</v>
      </c>
      <c r="M169" s="62">
        <f>K169-L169</f>
        <v>0</v>
      </c>
      <c r="N169" s="62">
        <v>501440</v>
      </c>
      <c r="O169" s="62">
        <v>200000</v>
      </c>
      <c r="P169" s="62">
        <v>98560</v>
      </c>
      <c r="Q169" s="190"/>
      <c r="R169" s="242"/>
      <c r="S169" s="140">
        <f t="shared" si="49"/>
        <v>800000</v>
      </c>
      <c r="T169" s="141">
        <v>800000</v>
      </c>
      <c r="U169" s="141">
        <f t="shared" si="50"/>
        <v>0</v>
      </c>
    </row>
    <row r="170" spans="1:21" s="44" customFormat="1" ht="45.75" customHeight="1">
      <c r="A170" s="154"/>
      <c r="B170" s="154"/>
      <c r="C170" s="194"/>
      <c r="D170" s="178"/>
      <c r="E170" s="21" t="s">
        <v>8</v>
      </c>
      <c r="F170" s="25"/>
      <c r="G170" s="73">
        <f t="shared" ref="G170:P170" si="61">G169-G168</f>
        <v>0</v>
      </c>
      <c r="H170" s="73">
        <f t="shared" si="61"/>
        <v>0</v>
      </c>
      <c r="I170" s="73">
        <f t="shared" si="61"/>
        <v>0</v>
      </c>
      <c r="J170" s="73">
        <f t="shared" si="61"/>
        <v>0</v>
      </c>
      <c r="K170" s="73">
        <f t="shared" si="61"/>
        <v>0</v>
      </c>
      <c r="L170" s="73">
        <f t="shared" si="61"/>
        <v>0</v>
      </c>
      <c r="M170" s="73">
        <f t="shared" si="61"/>
        <v>0</v>
      </c>
      <c r="N170" s="73">
        <f t="shared" si="61"/>
        <v>0</v>
      </c>
      <c r="O170" s="73">
        <f t="shared" si="61"/>
        <v>0</v>
      </c>
      <c r="P170" s="73">
        <f t="shared" si="61"/>
        <v>0</v>
      </c>
      <c r="Q170" s="190"/>
      <c r="R170" s="243"/>
      <c r="S170" s="140">
        <f t="shared" si="49"/>
        <v>0</v>
      </c>
      <c r="T170" s="141">
        <v>0</v>
      </c>
      <c r="U170" s="141">
        <f t="shared" si="50"/>
        <v>0</v>
      </c>
    </row>
    <row r="171" spans="1:21" s="36" customFormat="1" ht="45.75" customHeight="1">
      <c r="A171" s="153" t="s">
        <v>31</v>
      </c>
      <c r="B171" s="153" t="s">
        <v>32</v>
      </c>
      <c r="C171" s="196" t="s">
        <v>42</v>
      </c>
      <c r="D171" s="178" t="s">
        <v>34</v>
      </c>
      <c r="E171" s="106" t="s">
        <v>6</v>
      </c>
      <c r="F171" s="103" t="s">
        <v>1012</v>
      </c>
      <c r="G171" s="72">
        <f>SUM(H171,K171,N171,O171,P171)</f>
        <v>1000000</v>
      </c>
      <c r="H171" s="72">
        <v>0</v>
      </c>
      <c r="I171" s="72">
        <v>0</v>
      </c>
      <c r="J171" s="72">
        <f>H171-I171</f>
        <v>0</v>
      </c>
      <c r="K171" s="72">
        <v>0</v>
      </c>
      <c r="L171" s="72">
        <v>0</v>
      </c>
      <c r="M171" s="72">
        <f>K171-L171</f>
        <v>0</v>
      </c>
      <c r="N171" s="72">
        <v>100000</v>
      </c>
      <c r="O171" s="72">
        <v>400000</v>
      </c>
      <c r="P171" s="72">
        <v>500000</v>
      </c>
      <c r="Q171" s="190" t="s">
        <v>760</v>
      </c>
      <c r="R171" s="241"/>
      <c r="S171" s="140">
        <f t="shared" si="49"/>
        <v>1000000</v>
      </c>
      <c r="T171" s="141">
        <v>1000000</v>
      </c>
      <c r="U171" s="141">
        <f t="shared" si="50"/>
        <v>0</v>
      </c>
    </row>
    <row r="172" spans="1:21" s="36" customFormat="1" ht="45.75" customHeight="1">
      <c r="A172" s="154"/>
      <c r="B172" s="154"/>
      <c r="C172" s="196"/>
      <c r="D172" s="178"/>
      <c r="E172" s="106" t="s">
        <v>7</v>
      </c>
      <c r="F172" s="103" t="s">
        <v>1012</v>
      </c>
      <c r="G172" s="72">
        <f>SUM(H172,K172,N172,O172,P172)</f>
        <v>1000000</v>
      </c>
      <c r="H172" s="62">
        <v>0</v>
      </c>
      <c r="I172" s="62">
        <v>0</v>
      </c>
      <c r="J172" s="62">
        <f>H172-I172</f>
        <v>0</v>
      </c>
      <c r="K172" s="62">
        <v>0</v>
      </c>
      <c r="L172" s="62">
        <v>0</v>
      </c>
      <c r="M172" s="62">
        <f>K172-L172</f>
        <v>0</v>
      </c>
      <c r="N172" s="62">
        <v>100000</v>
      </c>
      <c r="O172" s="62">
        <v>400000</v>
      </c>
      <c r="P172" s="62">
        <v>500000</v>
      </c>
      <c r="Q172" s="190"/>
      <c r="R172" s="242"/>
      <c r="S172" s="140">
        <f t="shared" si="49"/>
        <v>1000000</v>
      </c>
      <c r="T172" s="141">
        <v>1000000</v>
      </c>
      <c r="U172" s="141">
        <f t="shared" si="50"/>
        <v>0</v>
      </c>
    </row>
    <row r="173" spans="1:21" s="36" customFormat="1" ht="45.75" customHeight="1">
      <c r="A173" s="154"/>
      <c r="B173" s="154"/>
      <c r="C173" s="196"/>
      <c r="D173" s="178"/>
      <c r="E173" s="106" t="s">
        <v>8</v>
      </c>
      <c r="F173" s="25"/>
      <c r="G173" s="73">
        <f t="shared" ref="G173:P173" si="62">G172-G171</f>
        <v>0</v>
      </c>
      <c r="H173" s="73">
        <f t="shared" si="62"/>
        <v>0</v>
      </c>
      <c r="I173" s="73">
        <f t="shared" si="62"/>
        <v>0</v>
      </c>
      <c r="J173" s="73">
        <f t="shared" si="62"/>
        <v>0</v>
      </c>
      <c r="K173" s="73">
        <f t="shared" si="62"/>
        <v>0</v>
      </c>
      <c r="L173" s="73">
        <f t="shared" si="62"/>
        <v>0</v>
      </c>
      <c r="M173" s="73">
        <f t="shared" si="62"/>
        <v>0</v>
      </c>
      <c r="N173" s="73">
        <f t="shared" si="62"/>
        <v>0</v>
      </c>
      <c r="O173" s="73">
        <f t="shared" si="62"/>
        <v>0</v>
      </c>
      <c r="P173" s="73">
        <f t="shared" si="62"/>
        <v>0</v>
      </c>
      <c r="Q173" s="190"/>
      <c r="R173" s="243"/>
      <c r="S173" s="140">
        <f t="shared" si="49"/>
        <v>0</v>
      </c>
      <c r="T173" s="141">
        <v>0</v>
      </c>
      <c r="U173" s="141">
        <f t="shared" si="50"/>
        <v>0</v>
      </c>
    </row>
    <row r="174" spans="1:21" s="4" customFormat="1" ht="45.75" customHeight="1">
      <c r="A174" s="153" t="s">
        <v>31</v>
      </c>
      <c r="B174" s="153" t="s">
        <v>32</v>
      </c>
      <c r="C174" s="196" t="s">
        <v>43</v>
      </c>
      <c r="D174" s="178" t="s">
        <v>34</v>
      </c>
      <c r="E174" s="106" t="s">
        <v>6</v>
      </c>
      <c r="F174" s="103" t="s">
        <v>1013</v>
      </c>
      <c r="G174" s="72">
        <f>SUM(H174,K174,N174,O174,P174)</f>
        <v>1000000</v>
      </c>
      <c r="H174" s="62">
        <v>0</v>
      </c>
      <c r="I174" s="62">
        <v>0</v>
      </c>
      <c r="J174" s="62">
        <f>H174-I174</f>
        <v>0</v>
      </c>
      <c r="K174" s="62">
        <v>500000</v>
      </c>
      <c r="L174" s="62">
        <v>305329</v>
      </c>
      <c r="M174" s="62">
        <f>K174-L174</f>
        <v>194671</v>
      </c>
      <c r="N174" s="62">
        <v>500000</v>
      </c>
      <c r="O174" s="62">
        <v>0</v>
      </c>
      <c r="P174" s="62">
        <v>0</v>
      </c>
      <c r="Q174" s="190" t="s">
        <v>1014</v>
      </c>
      <c r="R174" s="150"/>
      <c r="S174" s="140">
        <f t="shared" si="49"/>
        <v>1000000</v>
      </c>
      <c r="T174" s="142">
        <v>1000000</v>
      </c>
      <c r="U174" s="141">
        <f t="shared" si="50"/>
        <v>0</v>
      </c>
    </row>
    <row r="175" spans="1:21" s="4" customFormat="1" ht="45.75" customHeight="1">
      <c r="A175" s="154"/>
      <c r="B175" s="154"/>
      <c r="C175" s="196"/>
      <c r="D175" s="178"/>
      <c r="E175" s="106" t="s">
        <v>7</v>
      </c>
      <c r="F175" s="103" t="s">
        <v>1013</v>
      </c>
      <c r="G175" s="72">
        <f>SUM(H175,K175,N175,O175,P175)</f>
        <v>1000000</v>
      </c>
      <c r="H175" s="62">
        <v>0</v>
      </c>
      <c r="I175" s="62">
        <v>0</v>
      </c>
      <c r="J175" s="62">
        <f>H175-I175</f>
        <v>0</v>
      </c>
      <c r="K175" s="62">
        <v>500000</v>
      </c>
      <c r="L175" s="62">
        <v>305329</v>
      </c>
      <c r="M175" s="62">
        <f>K175-L175</f>
        <v>194671</v>
      </c>
      <c r="N175" s="62">
        <v>500000</v>
      </c>
      <c r="O175" s="62">
        <v>0</v>
      </c>
      <c r="P175" s="62">
        <v>0</v>
      </c>
      <c r="Q175" s="190"/>
      <c r="R175" s="151"/>
      <c r="S175" s="140">
        <f t="shared" si="49"/>
        <v>1000000</v>
      </c>
      <c r="T175" s="142">
        <v>1000000</v>
      </c>
      <c r="U175" s="141">
        <f t="shared" si="50"/>
        <v>0</v>
      </c>
    </row>
    <row r="176" spans="1:21" s="4" customFormat="1" ht="45.75" customHeight="1">
      <c r="A176" s="154"/>
      <c r="B176" s="154"/>
      <c r="C176" s="196"/>
      <c r="D176" s="178"/>
      <c r="E176" s="106" t="s">
        <v>8</v>
      </c>
      <c r="F176" s="25"/>
      <c r="G176" s="73">
        <f t="shared" ref="G176:P176" si="63">G175-G174</f>
        <v>0</v>
      </c>
      <c r="H176" s="73">
        <f t="shared" si="63"/>
        <v>0</v>
      </c>
      <c r="I176" s="73">
        <f t="shared" si="63"/>
        <v>0</v>
      </c>
      <c r="J176" s="73">
        <f t="shared" si="63"/>
        <v>0</v>
      </c>
      <c r="K176" s="73">
        <f t="shared" si="63"/>
        <v>0</v>
      </c>
      <c r="L176" s="73">
        <f t="shared" si="63"/>
        <v>0</v>
      </c>
      <c r="M176" s="73">
        <f t="shared" si="63"/>
        <v>0</v>
      </c>
      <c r="N176" s="73">
        <f t="shared" si="63"/>
        <v>0</v>
      </c>
      <c r="O176" s="73">
        <f t="shared" si="63"/>
        <v>0</v>
      </c>
      <c r="P176" s="73">
        <f t="shared" si="63"/>
        <v>0</v>
      </c>
      <c r="Q176" s="190"/>
      <c r="R176" s="152"/>
      <c r="S176" s="140">
        <f t="shared" si="49"/>
        <v>0</v>
      </c>
      <c r="T176" s="142">
        <v>0</v>
      </c>
      <c r="U176" s="141">
        <f t="shared" si="50"/>
        <v>0</v>
      </c>
    </row>
    <row r="177" spans="1:21" s="4" customFormat="1" ht="45.75" customHeight="1">
      <c r="A177" s="153" t="s">
        <v>31</v>
      </c>
      <c r="B177" s="153" t="s">
        <v>32</v>
      </c>
      <c r="C177" s="194" t="s">
        <v>44</v>
      </c>
      <c r="D177" s="178" t="s">
        <v>34</v>
      </c>
      <c r="E177" s="21" t="s">
        <v>6</v>
      </c>
      <c r="F177" s="103" t="s">
        <v>1015</v>
      </c>
      <c r="G177" s="72">
        <f>SUM(H177,K177,N177,O177,P177)</f>
        <v>1960000</v>
      </c>
      <c r="H177" s="62">
        <v>0</v>
      </c>
      <c r="I177" s="62">
        <v>0</v>
      </c>
      <c r="J177" s="62">
        <f>H177-I177</f>
        <v>0</v>
      </c>
      <c r="K177" s="62">
        <v>200000</v>
      </c>
      <c r="L177" s="62">
        <v>79572</v>
      </c>
      <c r="M177" s="62">
        <f>K177-L177</f>
        <v>120428</v>
      </c>
      <c r="N177" s="62">
        <v>500000</v>
      </c>
      <c r="O177" s="62">
        <v>1260000</v>
      </c>
      <c r="P177" s="62">
        <v>0</v>
      </c>
      <c r="Q177" s="190" t="s">
        <v>761</v>
      </c>
      <c r="R177" s="150"/>
      <c r="S177" s="140">
        <f t="shared" si="49"/>
        <v>1960000</v>
      </c>
      <c r="T177" s="142">
        <v>1960000</v>
      </c>
      <c r="U177" s="141">
        <f t="shared" si="50"/>
        <v>0</v>
      </c>
    </row>
    <row r="178" spans="1:21" s="4" customFormat="1" ht="45.75" customHeight="1">
      <c r="A178" s="154"/>
      <c r="B178" s="154"/>
      <c r="C178" s="194"/>
      <c r="D178" s="178"/>
      <c r="E178" s="21" t="s">
        <v>7</v>
      </c>
      <c r="F178" s="103" t="s">
        <v>1015</v>
      </c>
      <c r="G178" s="72">
        <f>SUM(H178,K178,N178,O178,P178)</f>
        <v>1960000</v>
      </c>
      <c r="H178" s="62">
        <v>0</v>
      </c>
      <c r="I178" s="62">
        <v>0</v>
      </c>
      <c r="J178" s="62">
        <f>H178-I178</f>
        <v>0</v>
      </c>
      <c r="K178" s="62">
        <v>200000</v>
      </c>
      <c r="L178" s="62">
        <v>79572</v>
      </c>
      <c r="M178" s="62">
        <f>K178-L178</f>
        <v>120428</v>
      </c>
      <c r="N178" s="62">
        <v>500000</v>
      </c>
      <c r="O178" s="62">
        <v>1260000</v>
      </c>
      <c r="P178" s="62">
        <v>0</v>
      </c>
      <c r="Q178" s="190"/>
      <c r="R178" s="151"/>
      <c r="S178" s="140">
        <f t="shared" si="49"/>
        <v>1960000</v>
      </c>
      <c r="T178" s="142">
        <v>1960000</v>
      </c>
      <c r="U178" s="141">
        <f t="shared" si="50"/>
        <v>0</v>
      </c>
    </row>
    <row r="179" spans="1:21" s="4" customFormat="1" ht="45.75" customHeight="1">
      <c r="A179" s="154"/>
      <c r="B179" s="154"/>
      <c r="C179" s="194"/>
      <c r="D179" s="178"/>
      <c r="E179" s="21" t="s">
        <v>8</v>
      </c>
      <c r="F179" s="25"/>
      <c r="G179" s="73">
        <f t="shared" ref="G179:P179" si="64">G178-G177</f>
        <v>0</v>
      </c>
      <c r="H179" s="73">
        <f t="shared" si="64"/>
        <v>0</v>
      </c>
      <c r="I179" s="73">
        <f t="shared" si="64"/>
        <v>0</v>
      </c>
      <c r="J179" s="73">
        <f t="shared" si="64"/>
        <v>0</v>
      </c>
      <c r="K179" s="73">
        <f t="shared" si="64"/>
        <v>0</v>
      </c>
      <c r="L179" s="73">
        <f t="shared" si="64"/>
        <v>0</v>
      </c>
      <c r="M179" s="73">
        <f t="shared" si="64"/>
        <v>0</v>
      </c>
      <c r="N179" s="73">
        <f t="shared" si="64"/>
        <v>0</v>
      </c>
      <c r="O179" s="73">
        <f t="shared" si="64"/>
        <v>0</v>
      </c>
      <c r="P179" s="73">
        <f t="shared" si="64"/>
        <v>0</v>
      </c>
      <c r="Q179" s="190"/>
      <c r="R179" s="152"/>
      <c r="S179" s="140">
        <f t="shared" si="49"/>
        <v>0</v>
      </c>
      <c r="T179" s="142">
        <v>0</v>
      </c>
      <c r="U179" s="141">
        <f t="shared" si="50"/>
        <v>0</v>
      </c>
    </row>
    <row r="180" spans="1:21" s="4" customFormat="1" ht="45.75" customHeight="1">
      <c r="A180" s="153" t="s">
        <v>31</v>
      </c>
      <c r="B180" s="153" t="s">
        <v>32</v>
      </c>
      <c r="C180" s="153" t="s">
        <v>45</v>
      </c>
      <c r="D180" s="178" t="s">
        <v>34</v>
      </c>
      <c r="E180" s="106" t="s">
        <v>6</v>
      </c>
      <c r="F180" s="103" t="s">
        <v>1016</v>
      </c>
      <c r="G180" s="72">
        <f>SUM(H180,K180,N180,O180,P180)</f>
        <v>2600000</v>
      </c>
      <c r="H180" s="72">
        <v>0</v>
      </c>
      <c r="I180" s="72">
        <v>0</v>
      </c>
      <c r="J180" s="72">
        <f>H180-I180</f>
        <v>0</v>
      </c>
      <c r="K180" s="72">
        <v>1500000</v>
      </c>
      <c r="L180" s="72">
        <v>1258245</v>
      </c>
      <c r="M180" s="72">
        <f>K180-L180</f>
        <v>241755</v>
      </c>
      <c r="N180" s="72">
        <v>1100000</v>
      </c>
      <c r="O180" s="72">
        <v>0</v>
      </c>
      <c r="P180" s="72">
        <v>0</v>
      </c>
      <c r="Q180" s="179" t="s">
        <v>928</v>
      </c>
      <c r="R180" s="150"/>
      <c r="S180" s="140">
        <f t="shared" si="49"/>
        <v>2600000</v>
      </c>
      <c r="T180" s="142">
        <v>2600000</v>
      </c>
      <c r="U180" s="141">
        <f t="shared" si="50"/>
        <v>0</v>
      </c>
    </row>
    <row r="181" spans="1:21" s="4" customFormat="1" ht="45.75" customHeight="1">
      <c r="A181" s="154"/>
      <c r="B181" s="154"/>
      <c r="C181" s="154"/>
      <c r="D181" s="178"/>
      <c r="E181" s="106" t="s">
        <v>7</v>
      </c>
      <c r="F181" s="103" t="s">
        <v>1016</v>
      </c>
      <c r="G181" s="72">
        <f>SUM(H181,K181,N181,O181,P181)</f>
        <v>2600000</v>
      </c>
      <c r="H181" s="62">
        <v>0</v>
      </c>
      <c r="I181" s="62">
        <v>0</v>
      </c>
      <c r="J181" s="62">
        <f>H181-I181</f>
        <v>0</v>
      </c>
      <c r="K181" s="62">
        <v>1500000</v>
      </c>
      <c r="L181" s="62">
        <v>1452376</v>
      </c>
      <c r="M181" s="62">
        <f>K181-L181</f>
        <v>47624</v>
      </c>
      <c r="N181" s="62">
        <v>1100000</v>
      </c>
      <c r="O181" s="62">
        <v>0</v>
      </c>
      <c r="P181" s="62">
        <v>0</v>
      </c>
      <c r="Q181" s="179"/>
      <c r="R181" s="151"/>
      <c r="S181" s="140">
        <f t="shared" si="49"/>
        <v>2600000</v>
      </c>
      <c r="T181" s="142">
        <v>2600000</v>
      </c>
      <c r="U181" s="141">
        <f t="shared" si="50"/>
        <v>0</v>
      </c>
    </row>
    <row r="182" spans="1:21" s="4" customFormat="1" ht="45.75" customHeight="1">
      <c r="A182" s="154"/>
      <c r="B182" s="154"/>
      <c r="C182" s="154"/>
      <c r="D182" s="178"/>
      <c r="E182" s="106" t="s">
        <v>8</v>
      </c>
      <c r="F182" s="103"/>
      <c r="G182" s="73">
        <f t="shared" ref="G182:P182" si="65">G181-G180</f>
        <v>0</v>
      </c>
      <c r="H182" s="73">
        <f t="shared" si="65"/>
        <v>0</v>
      </c>
      <c r="I182" s="73">
        <f t="shared" si="65"/>
        <v>0</v>
      </c>
      <c r="J182" s="73">
        <f t="shared" si="65"/>
        <v>0</v>
      </c>
      <c r="K182" s="73">
        <f t="shared" si="65"/>
        <v>0</v>
      </c>
      <c r="L182" s="73">
        <f t="shared" si="65"/>
        <v>194131</v>
      </c>
      <c r="M182" s="73">
        <f t="shared" si="65"/>
        <v>-194131</v>
      </c>
      <c r="N182" s="73">
        <f t="shared" si="65"/>
        <v>0</v>
      </c>
      <c r="O182" s="73">
        <f t="shared" si="65"/>
        <v>0</v>
      </c>
      <c r="P182" s="73">
        <f t="shared" si="65"/>
        <v>0</v>
      </c>
      <c r="Q182" s="179"/>
      <c r="R182" s="152"/>
      <c r="S182" s="140">
        <f t="shared" si="49"/>
        <v>0</v>
      </c>
      <c r="T182" s="142">
        <v>0</v>
      </c>
      <c r="U182" s="141">
        <f t="shared" si="50"/>
        <v>0</v>
      </c>
    </row>
    <row r="183" spans="1:21" s="4" customFormat="1" ht="45.75" customHeight="1">
      <c r="A183" s="153" t="s">
        <v>31</v>
      </c>
      <c r="B183" s="153" t="s">
        <v>32</v>
      </c>
      <c r="C183" s="194" t="s">
        <v>46</v>
      </c>
      <c r="D183" s="178" t="s">
        <v>34</v>
      </c>
      <c r="E183" s="21" t="s">
        <v>6</v>
      </c>
      <c r="F183" s="103" t="s">
        <v>1017</v>
      </c>
      <c r="G183" s="72">
        <f>SUM(H183,K183,N183,O183,P183)</f>
        <v>2400000</v>
      </c>
      <c r="H183" s="72">
        <v>0</v>
      </c>
      <c r="I183" s="72">
        <v>0</v>
      </c>
      <c r="J183" s="72">
        <f>H183-I183</f>
        <v>0</v>
      </c>
      <c r="K183" s="72">
        <v>1000000</v>
      </c>
      <c r="L183" s="72">
        <v>407348</v>
      </c>
      <c r="M183" s="72">
        <f>K183-L183</f>
        <v>592652</v>
      </c>
      <c r="N183" s="72">
        <v>1400000</v>
      </c>
      <c r="O183" s="72">
        <v>0</v>
      </c>
      <c r="P183" s="72">
        <v>0</v>
      </c>
      <c r="Q183" s="179" t="s">
        <v>928</v>
      </c>
      <c r="R183" s="150"/>
      <c r="S183" s="140">
        <f t="shared" si="49"/>
        <v>2400000</v>
      </c>
      <c r="T183" s="142">
        <v>2400000</v>
      </c>
      <c r="U183" s="141">
        <f t="shared" si="50"/>
        <v>0</v>
      </c>
    </row>
    <row r="184" spans="1:21" s="4" customFormat="1" ht="45.75" customHeight="1">
      <c r="A184" s="154"/>
      <c r="B184" s="154"/>
      <c r="C184" s="194"/>
      <c r="D184" s="178"/>
      <c r="E184" s="21" t="s">
        <v>7</v>
      </c>
      <c r="F184" s="103" t="s">
        <v>1017</v>
      </c>
      <c r="G184" s="72">
        <f>SUM(H184,K184,N184,O184,P184)</f>
        <v>2400000</v>
      </c>
      <c r="H184" s="62">
        <v>0</v>
      </c>
      <c r="I184" s="62">
        <v>0</v>
      </c>
      <c r="J184" s="62">
        <f>H184-I184</f>
        <v>0</v>
      </c>
      <c r="K184" s="62">
        <v>1000000</v>
      </c>
      <c r="L184" s="62">
        <v>420714</v>
      </c>
      <c r="M184" s="62">
        <f>K184-L184</f>
        <v>579286</v>
      </c>
      <c r="N184" s="62">
        <v>1400000</v>
      </c>
      <c r="O184" s="62">
        <v>0</v>
      </c>
      <c r="P184" s="62">
        <v>0</v>
      </c>
      <c r="Q184" s="179"/>
      <c r="R184" s="151"/>
      <c r="S184" s="140">
        <f t="shared" si="49"/>
        <v>2400000</v>
      </c>
      <c r="T184" s="142">
        <v>2400000</v>
      </c>
      <c r="U184" s="141">
        <f t="shared" si="50"/>
        <v>0</v>
      </c>
    </row>
    <row r="185" spans="1:21" s="4" customFormat="1" ht="45.75" customHeight="1">
      <c r="A185" s="154"/>
      <c r="B185" s="154"/>
      <c r="C185" s="194"/>
      <c r="D185" s="178"/>
      <c r="E185" s="21" t="s">
        <v>8</v>
      </c>
      <c r="F185" s="25"/>
      <c r="G185" s="73">
        <f t="shared" ref="G185:P185" si="66">G184-G183</f>
        <v>0</v>
      </c>
      <c r="H185" s="73">
        <f t="shared" si="66"/>
        <v>0</v>
      </c>
      <c r="I185" s="73">
        <f t="shared" si="66"/>
        <v>0</v>
      </c>
      <c r="J185" s="73">
        <f t="shared" si="66"/>
        <v>0</v>
      </c>
      <c r="K185" s="73">
        <f t="shared" si="66"/>
        <v>0</v>
      </c>
      <c r="L185" s="73">
        <f t="shared" si="66"/>
        <v>13366</v>
      </c>
      <c r="M185" s="73">
        <f t="shared" si="66"/>
        <v>-13366</v>
      </c>
      <c r="N185" s="73">
        <f t="shared" si="66"/>
        <v>0</v>
      </c>
      <c r="O185" s="73">
        <f t="shared" si="66"/>
        <v>0</v>
      </c>
      <c r="P185" s="73">
        <f t="shared" si="66"/>
        <v>0</v>
      </c>
      <c r="Q185" s="179"/>
      <c r="R185" s="152"/>
      <c r="S185" s="140">
        <f t="shared" si="49"/>
        <v>0</v>
      </c>
      <c r="T185" s="142">
        <v>0</v>
      </c>
      <c r="U185" s="141">
        <f t="shared" si="50"/>
        <v>0</v>
      </c>
    </row>
    <row r="186" spans="1:21" s="4" customFormat="1" ht="45.75" customHeight="1">
      <c r="A186" s="153" t="s">
        <v>31</v>
      </c>
      <c r="B186" s="153" t="s">
        <v>32</v>
      </c>
      <c r="C186" s="196" t="s">
        <v>47</v>
      </c>
      <c r="D186" s="178" t="s">
        <v>34</v>
      </c>
      <c r="E186" s="106" t="s">
        <v>6</v>
      </c>
      <c r="F186" s="103" t="s">
        <v>1018</v>
      </c>
      <c r="G186" s="72">
        <f>SUM(H186,K186,N186,O186,P186)</f>
        <v>2200000</v>
      </c>
      <c r="H186" s="62">
        <v>0</v>
      </c>
      <c r="I186" s="62">
        <v>0</v>
      </c>
      <c r="J186" s="62">
        <f>H186-I186</f>
        <v>0</v>
      </c>
      <c r="K186" s="62">
        <v>500000</v>
      </c>
      <c r="L186" s="62">
        <v>33692</v>
      </c>
      <c r="M186" s="62">
        <f>K186-L186</f>
        <v>466308</v>
      </c>
      <c r="N186" s="62">
        <v>0</v>
      </c>
      <c r="O186" s="62">
        <v>1700000</v>
      </c>
      <c r="P186" s="62">
        <v>0</v>
      </c>
      <c r="Q186" s="190" t="s">
        <v>762</v>
      </c>
      <c r="R186" s="150"/>
      <c r="S186" s="140">
        <f t="shared" si="49"/>
        <v>2200000</v>
      </c>
      <c r="T186" s="142">
        <v>2200000</v>
      </c>
      <c r="U186" s="141">
        <f t="shared" si="50"/>
        <v>0</v>
      </c>
    </row>
    <row r="187" spans="1:21" s="4" customFormat="1" ht="45.75" customHeight="1">
      <c r="A187" s="154"/>
      <c r="B187" s="154"/>
      <c r="C187" s="196"/>
      <c r="D187" s="178"/>
      <c r="E187" s="106" t="s">
        <v>7</v>
      </c>
      <c r="F187" s="103" t="s">
        <v>1018</v>
      </c>
      <c r="G187" s="72">
        <f>SUM(H187,K187,N187,O187,P187)</f>
        <v>2200000</v>
      </c>
      <c r="H187" s="62">
        <v>0</v>
      </c>
      <c r="I187" s="62">
        <v>0</v>
      </c>
      <c r="J187" s="62">
        <f>H187-I187</f>
        <v>0</v>
      </c>
      <c r="K187" s="62">
        <v>500000</v>
      </c>
      <c r="L187" s="62">
        <v>33692</v>
      </c>
      <c r="M187" s="62">
        <f>K187-L187</f>
        <v>466308</v>
      </c>
      <c r="N187" s="62">
        <v>0</v>
      </c>
      <c r="O187" s="62">
        <v>1700000</v>
      </c>
      <c r="P187" s="62">
        <v>0</v>
      </c>
      <c r="Q187" s="190"/>
      <c r="R187" s="151"/>
      <c r="S187" s="140">
        <f t="shared" si="49"/>
        <v>2200000</v>
      </c>
      <c r="T187" s="142">
        <v>2200000</v>
      </c>
      <c r="U187" s="141">
        <f t="shared" si="50"/>
        <v>0</v>
      </c>
    </row>
    <row r="188" spans="1:21" s="4" customFormat="1" ht="45.75" customHeight="1">
      <c r="A188" s="154"/>
      <c r="B188" s="154"/>
      <c r="C188" s="196"/>
      <c r="D188" s="178"/>
      <c r="E188" s="106" t="s">
        <v>8</v>
      </c>
      <c r="F188" s="25"/>
      <c r="G188" s="73">
        <f t="shared" ref="G188:P188" si="67">G187-G186</f>
        <v>0</v>
      </c>
      <c r="H188" s="73">
        <f t="shared" si="67"/>
        <v>0</v>
      </c>
      <c r="I188" s="73">
        <f t="shared" si="67"/>
        <v>0</v>
      </c>
      <c r="J188" s="73">
        <f t="shared" si="67"/>
        <v>0</v>
      </c>
      <c r="K188" s="73">
        <f t="shared" si="67"/>
        <v>0</v>
      </c>
      <c r="L188" s="73">
        <f t="shared" si="67"/>
        <v>0</v>
      </c>
      <c r="M188" s="73">
        <f t="shared" si="67"/>
        <v>0</v>
      </c>
      <c r="N188" s="73">
        <f t="shared" si="67"/>
        <v>0</v>
      </c>
      <c r="O188" s="73">
        <f t="shared" si="67"/>
        <v>0</v>
      </c>
      <c r="P188" s="73">
        <f t="shared" si="67"/>
        <v>0</v>
      </c>
      <c r="Q188" s="190"/>
      <c r="R188" s="152"/>
      <c r="S188" s="140">
        <f t="shared" si="49"/>
        <v>0</v>
      </c>
      <c r="T188" s="142">
        <v>0</v>
      </c>
      <c r="U188" s="141">
        <f t="shared" si="50"/>
        <v>0</v>
      </c>
    </row>
    <row r="189" spans="1:21" s="4" customFormat="1" ht="46.5" customHeight="1">
      <c r="A189" s="153" t="s">
        <v>31</v>
      </c>
      <c r="B189" s="153" t="s">
        <v>32</v>
      </c>
      <c r="C189" s="196" t="s">
        <v>48</v>
      </c>
      <c r="D189" s="178" t="s">
        <v>34</v>
      </c>
      <c r="E189" s="106" t="s">
        <v>6</v>
      </c>
      <c r="F189" s="103" t="s">
        <v>1019</v>
      </c>
      <c r="G189" s="72">
        <f>SUM(H189,K189,N189,O189,P189)</f>
        <v>2600000</v>
      </c>
      <c r="H189" s="62">
        <v>0</v>
      </c>
      <c r="I189" s="62">
        <v>0</v>
      </c>
      <c r="J189" s="62">
        <f>H189-I189</f>
        <v>0</v>
      </c>
      <c r="K189" s="62">
        <v>2100000</v>
      </c>
      <c r="L189" s="62">
        <v>1369329</v>
      </c>
      <c r="M189" s="62">
        <f>K189-L189</f>
        <v>730671</v>
      </c>
      <c r="N189" s="62">
        <v>50000</v>
      </c>
      <c r="O189" s="62">
        <v>450000</v>
      </c>
      <c r="P189" s="62">
        <v>0</v>
      </c>
      <c r="Q189" s="190" t="s">
        <v>763</v>
      </c>
      <c r="R189" s="150"/>
      <c r="S189" s="140">
        <f t="shared" si="49"/>
        <v>2600000</v>
      </c>
      <c r="T189" s="142">
        <v>2600000</v>
      </c>
      <c r="U189" s="141">
        <f t="shared" si="50"/>
        <v>0</v>
      </c>
    </row>
    <row r="190" spans="1:21" s="4" customFormat="1" ht="46.5" customHeight="1">
      <c r="A190" s="154"/>
      <c r="B190" s="154"/>
      <c r="C190" s="196"/>
      <c r="D190" s="178"/>
      <c r="E190" s="106" t="s">
        <v>7</v>
      </c>
      <c r="F190" s="103" t="s">
        <v>1019</v>
      </c>
      <c r="G190" s="72">
        <f>SUM(H190,K190,N190,O190,P190)</f>
        <v>2600000</v>
      </c>
      <c r="H190" s="62">
        <v>0</v>
      </c>
      <c r="I190" s="62">
        <v>0</v>
      </c>
      <c r="J190" s="62">
        <f>H190-I190</f>
        <v>0</v>
      </c>
      <c r="K190" s="62">
        <v>2100000</v>
      </c>
      <c r="L190" s="62">
        <v>1369329</v>
      </c>
      <c r="M190" s="62">
        <f>K190-L190</f>
        <v>730671</v>
      </c>
      <c r="N190" s="62">
        <v>50000</v>
      </c>
      <c r="O190" s="62">
        <v>450000</v>
      </c>
      <c r="P190" s="62">
        <v>0</v>
      </c>
      <c r="Q190" s="190"/>
      <c r="R190" s="151"/>
      <c r="S190" s="140">
        <f t="shared" si="49"/>
        <v>2600000</v>
      </c>
      <c r="T190" s="142">
        <v>2600000</v>
      </c>
      <c r="U190" s="141">
        <f t="shared" si="50"/>
        <v>0</v>
      </c>
    </row>
    <row r="191" spans="1:21" s="4" customFormat="1" ht="46.5" customHeight="1">
      <c r="A191" s="154"/>
      <c r="B191" s="154"/>
      <c r="C191" s="196"/>
      <c r="D191" s="178"/>
      <c r="E191" s="106" t="s">
        <v>8</v>
      </c>
      <c r="F191" s="25"/>
      <c r="G191" s="73">
        <f t="shared" ref="G191:P191" si="68">G190-G189</f>
        <v>0</v>
      </c>
      <c r="H191" s="73">
        <f t="shared" si="68"/>
        <v>0</v>
      </c>
      <c r="I191" s="73">
        <f t="shared" si="68"/>
        <v>0</v>
      </c>
      <c r="J191" s="73">
        <f t="shared" si="68"/>
        <v>0</v>
      </c>
      <c r="K191" s="73">
        <f t="shared" si="68"/>
        <v>0</v>
      </c>
      <c r="L191" s="73">
        <f t="shared" si="68"/>
        <v>0</v>
      </c>
      <c r="M191" s="73">
        <f t="shared" si="68"/>
        <v>0</v>
      </c>
      <c r="N191" s="73">
        <f t="shared" si="68"/>
        <v>0</v>
      </c>
      <c r="O191" s="73">
        <f t="shared" si="68"/>
        <v>0</v>
      </c>
      <c r="P191" s="73">
        <f t="shared" si="68"/>
        <v>0</v>
      </c>
      <c r="Q191" s="190"/>
      <c r="R191" s="152"/>
      <c r="S191" s="140">
        <f t="shared" si="49"/>
        <v>0</v>
      </c>
      <c r="T191" s="142">
        <v>0</v>
      </c>
      <c r="U191" s="141">
        <f t="shared" si="50"/>
        <v>0</v>
      </c>
    </row>
    <row r="192" spans="1:21" s="4" customFormat="1" ht="46.5" customHeight="1">
      <c r="A192" s="153" t="s">
        <v>31</v>
      </c>
      <c r="B192" s="153" t="s">
        <v>32</v>
      </c>
      <c r="C192" s="194" t="s">
        <v>49</v>
      </c>
      <c r="D192" s="178" t="s">
        <v>34</v>
      </c>
      <c r="E192" s="21" t="s">
        <v>6</v>
      </c>
      <c r="F192" s="103" t="s">
        <v>1020</v>
      </c>
      <c r="G192" s="72">
        <f>SUM(H192,K192,N192,O192,P192)</f>
        <v>1220000</v>
      </c>
      <c r="H192" s="62">
        <v>0</v>
      </c>
      <c r="I192" s="62">
        <v>0</v>
      </c>
      <c r="J192" s="62">
        <f>H192-I192</f>
        <v>0</v>
      </c>
      <c r="K192" s="62">
        <v>60000</v>
      </c>
      <c r="L192" s="62">
        <v>9510</v>
      </c>
      <c r="M192" s="62">
        <f>K192-L192</f>
        <v>50490</v>
      </c>
      <c r="N192" s="62">
        <v>130000</v>
      </c>
      <c r="O192" s="62">
        <v>1030000</v>
      </c>
      <c r="P192" s="62">
        <v>0</v>
      </c>
      <c r="Q192" s="179" t="s">
        <v>1021</v>
      </c>
      <c r="R192" s="150"/>
      <c r="S192" s="140">
        <f t="shared" si="49"/>
        <v>1220000</v>
      </c>
      <c r="T192" s="142">
        <v>1220000</v>
      </c>
      <c r="U192" s="141">
        <f t="shared" si="50"/>
        <v>0</v>
      </c>
    </row>
    <row r="193" spans="1:21" s="4" customFormat="1" ht="46.5" customHeight="1">
      <c r="A193" s="154"/>
      <c r="B193" s="154"/>
      <c r="C193" s="194"/>
      <c r="D193" s="178"/>
      <c r="E193" s="21" t="s">
        <v>7</v>
      </c>
      <c r="F193" s="103" t="s">
        <v>1020</v>
      </c>
      <c r="G193" s="72">
        <f>SUM(H193,K193,N193,O193,P193)</f>
        <v>1220000</v>
      </c>
      <c r="H193" s="62">
        <v>0</v>
      </c>
      <c r="I193" s="62">
        <v>0</v>
      </c>
      <c r="J193" s="62">
        <f>H193-I193</f>
        <v>0</v>
      </c>
      <c r="K193" s="62">
        <v>60000</v>
      </c>
      <c r="L193" s="62">
        <v>9510</v>
      </c>
      <c r="M193" s="62">
        <f>K193-L193</f>
        <v>50490</v>
      </c>
      <c r="N193" s="62">
        <v>130000</v>
      </c>
      <c r="O193" s="62">
        <v>1030000</v>
      </c>
      <c r="P193" s="62">
        <v>0</v>
      </c>
      <c r="Q193" s="179"/>
      <c r="R193" s="151"/>
      <c r="S193" s="140">
        <f t="shared" si="49"/>
        <v>1220000</v>
      </c>
      <c r="T193" s="142">
        <v>1220000</v>
      </c>
      <c r="U193" s="141">
        <f t="shared" si="50"/>
        <v>0</v>
      </c>
    </row>
    <row r="194" spans="1:21" s="4" customFormat="1" ht="46.5" customHeight="1">
      <c r="A194" s="154"/>
      <c r="B194" s="154"/>
      <c r="C194" s="194"/>
      <c r="D194" s="178"/>
      <c r="E194" s="21" t="s">
        <v>8</v>
      </c>
      <c r="F194" s="25"/>
      <c r="G194" s="73">
        <f t="shared" ref="G194:P194" si="69">G193-G192</f>
        <v>0</v>
      </c>
      <c r="H194" s="73">
        <f t="shared" si="69"/>
        <v>0</v>
      </c>
      <c r="I194" s="73">
        <f t="shared" si="69"/>
        <v>0</v>
      </c>
      <c r="J194" s="73">
        <f t="shared" si="69"/>
        <v>0</v>
      </c>
      <c r="K194" s="73">
        <f t="shared" si="69"/>
        <v>0</v>
      </c>
      <c r="L194" s="73">
        <f t="shared" si="69"/>
        <v>0</v>
      </c>
      <c r="M194" s="73">
        <f t="shared" si="69"/>
        <v>0</v>
      </c>
      <c r="N194" s="73">
        <f t="shared" si="69"/>
        <v>0</v>
      </c>
      <c r="O194" s="73">
        <f t="shared" si="69"/>
        <v>0</v>
      </c>
      <c r="P194" s="73">
        <f t="shared" si="69"/>
        <v>0</v>
      </c>
      <c r="Q194" s="179"/>
      <c r="R194" s="152"/>
      <c r="S194" s="140">
        <f t="shared" si="49"/>
        <v>0</v>
      </c>
      <c r="T194" s="142">
        <v>0</v>
      </c>
      <c r="U194" s="141">
        <f t="shared" si="50"/>
        <v>0</v>
      </c>
    </row>
    <row r="195" spans="1:21" s="4" customFormat="1" ht="46.5" customHeight="1">
      <c r="A195" s="153" t="s">
        <v>31</v>
      </c>
      <c r="B195" s="153" t="s">
        <v>32</v>
      </c>
      <c r="C195" s="194" t="s">
        <v>50</v>
      </c>
      <c r="D195" s="178" t="s">
        <v>34</v>
      </c>
      <c r="E195" s="21" t="s">
        <v>6</v>
      </c>
      <c r="F195" s="103" t="s">
        <v>1022</v>
      </c>
      <c r="G195" s="72">
        <f>SUM(H195,K195,N195,O195,P195)</f>
        <v>2200000</v>
      </c>
      <c r="H195" s="72">
        <v>0</v>
      </c>
      <c r="I195" s="72">
        <v>0</v>
      </c>
      <c r="J195" s="72">
        <f>H195-I195</f>
        <v>0</v>
      </c>
      <c r="K195" s="72">
        <v>500000</v>
      </c>
      <c r="L195" s="72">
        <v>726</v>
      </c>
      <c r="M195" s="72">
        <f>K195-L195</f>
        <v>499274</v>
      </c>
      <c r="N195" s="72">
        <v>0</v>
      </c>
      <c r="O195" s="72">
        <v>1700000</v>
      </c>
      <c r="P195" s="72">
        <v>0</v>
      </c>
      <c r="Q195" s="190" t="s">
        <v>764</v>
      </c>
      <c r="R195" s="150"/>
      <c r="S195" s="140">
        <f t="shared" si="49"/>
        <v>2200000</v>
      </c>
      <c r="T195" s="142">
        <v>2200000</v>
      </c>
      <c r="U195" s="141">
        <f t="shared" si="50"/>
        <v>0</v>
      </c>
    </row>
    <row r="196" spans="1:21" s="4" customFormat="1" ht="46.5" customHeight="1">
      <c r="A196" s="154"/>
      <c r="B196" s="154"/>
      <c r="C196" s="194"/>
      <c r="D196" s="178"/>
      <c r="E196" s="21" t="s">
        <v>7</v>
      </c>
      <c r="F196" s="103" t="s">
        <v>1022</v>
      </c>
      <c r="G196" s="72">
        <f>SUM(H196,K196,N196,O196,P196)</f>
        <v>2200000</v>
      </c>
      <c r="H196" s="62">
        <v>0</v>
      </c>
      <c r="I196" s="62">
        <v>0</v>
      </c>
      <c r="J196" s="62">
        <f>H196-I196</f>
        <v>0</v>
      </c>
      <c r="K196" s="62">
        <v>500000</v>
      </c>
      <c r="L196" s="62">
        <v>1348</v>
      </c>
      <c r="M196" s="62">
        <f>K196-L196</f>
        <v>498652</v>
      </c>
      <c r="N196" s="62">
        <v>0</v>
      </c>
      <c r="O196" s="62">
        <v>1700000</v>
      </c>
      <c r="P196" s="62">
        <v>0</v>
      </c>
      <c r="Q196" s="190"/>
      <c r="R196" s="151"/>
      <c r="S196" s="140">
        <f t="shared" si="49"/>
        <v>2200000</v>
      </c>
      <c r="T196" s="142">
        <v>2200000</v>
      </c>
      <c r="U196" s="141">
        <f t="shared" si="50"/>
        <v>0</v>
      </c>
    </row>
    <row r="197" spans="1:21" s="4" customFormat="1" ht="46.5" customHeight="1">
      <c r="A197" s="154"/>
      <c r="B197" s="154"/>
      <c r="C197" s="194"/>
      <c r="D197" s="178"/>
      <c r="E197" s="21" t="s">
        <v>8</v>
      </c>
      <c r="F197" s="25"/>
      <c r="G197" s="73">
        <f t="shared" ref="G197:P197" si="70">G196-G195</f>
        <v>0</v>
      </c>
      <c r="H197" s="73">
        <f t="shared" si="70"/>
        <v>0</v>
      </c>
      <c r="I197" s="73">
        <f t="shared" si="70"/>
        <v>0</v>
      </c>
      <c r="J197" s="73">
        <f t="shared" si="70"/>
        <v>0</v>
      </c>
      <c r="K197" s="73">
        <f t="shared" si="70"/>
        <v>0</v>
      </c>
      <c r="L197" s="73">
        <f t="shared" si="70"/>
        <v>622</v>
      </c>
      <c r="M197" s="73">
        <f t="shared" si="70"/>
        <v>-622</v>
      </c>
      <c r="N197" s="73">
        <f t="shared" si="70"/>
        <v>0</v>
      </c>
      <c r="O197" s="73">
        <f t="shared" si="70"/>
        <v>0</v>
      </c>
      <c r="P197" s="73">
        <f t="shared" si="70"/>
        <v>0</v>
      </c>
      <c r="Q197" s="190"/>
      <c r="R197" s="152"/>
      <c r="S197" s="140">
        <f t="shared" si="49"/>
        <v>0</v>
      </c>
      <c r="T197" s="142">
        <v>0</v>
      </c>
      <c r="U197" s="141">
        <f t="shared" si="50"/>
        <v>0</v>
      </c>
    </row>
    <row r="198" spans="1:21" s="4" customFormat="1" ht="46.5" customHeight="1">
      <c r="A198" s="153" t="s">
        <v>31</v>
      </c>
      <c r="B198" s="153" t="s">
        <v>32</v>
      </c>
      <c r="C198" s="196" t="s">
        <v>51</v>
      </c>
      <c r="D198" s="178" t="s">
        <v>34</v>
      </c>
      <c r="E198" s="106" t="s">
        <v>6</v>
      </c>
      <c r="F198" s="103" t="s">
        <v>1023</v>
      </c>
      <c r="G198" s="72">
        <f>SUM(H198,K198,N198,O198,P198)</f>
        <v>3300000</v>
      </c>
      <c r="H198" s="62">
        <v>0</v>
      </c>
      <c r="I198" s="62">
        <v>0</v>
      </c>
      <c r="J198" s="62">
        <f>H198-I198</f>
        <v>0</v>
      </c>
      <c r="K198" s="62">
        <v>200000</v>
      </c>
      <c r="L198" s="62">
        <v>108828</v>
      </c>
      <c r="M198" s="62">
        <f>K198-L198</f>
        <v>91172</v>
      </c>
      <c r="N198" s="62">
        <v>0</v>
      </c>
      <c r="O198" s="62">
        <v>3100000</v>
      </c>
      <c r="P198" s="62">
        <v>0</v>
      </c>
      <c r="Q198" s="179" t="s">
        <v>1021</v>
      </c>
      <c r="R198" s="150"/>
      <c r="S198" s="140">
        <f t="shared" si="49"/>
        <v>3300000</v>
      </c>
      <c r="T198" s="142">
        <v>3300000</v>
      </c>
      <c r="U198" s="141">
        <f t="shared" si="50"/>
        <v>0</v>
      </c>
    </row>
    <row r="199" spans="1:21" s="4" customFormat="1" ht="46.5" customHeight="1">
      <c r="A199" s="154"/>
      <c r="B199" s="154"/>
      <c r="C199" s="196"/>
      <c r="D199" s="178"/>
      <c r="E199" s="106" t="s">
        <v>7</v>
      </c>
      <c r="F199" s="103" t="s">
        <v>1023</v>
      </c>
      <c r="G199" s="72">
        <f>SUM(H199,K199,N199,O199,P199)</f>
        <v>3300000</v>
      </c>
      <c r="H199" s="62">
        <v>0</v>
      </c>
      <c r="I199" s="62">
        <v>0</v>
      </c>
      <c r="J199" s="62">
        <f>H199-I199</f>
        <v>0</v>
      </c>
      <c r="K199" s="62">
        <v>200000</v>
      </c>
      <c r="L199" s="62">
        <v>108828</v>
      </c>
      <c r="M199" s="62">
        <f>K199-L199</f>
        <v>91172</v>
      </c>
      <c r="N199" s="62">
        <v>0</v>
      </c>
      <c r="O199" s="62">
        <v>3100000</v>
      </c>
      <c r="P199" s="62">
        <v>0</v>
      </c>
      <c r="Q199" s="179"/>
      <c r="R199" s="151"/>
      <c r="S199" s="140">
        <f t="shared" si="49"/>
        <v>3300000</v>
      </c>
      <c r="T199" s="142">
        <v>3300000</v>
      </c>
      <c r="U199" s="141">
        <f t="shared" si="50"/>
        <v>0</v>
      </c>
    </row>
    <row r="200" spans="1:21" s="4" customFormat="1" ht="46.5" customHeight="1">
      <c r="A200" s="154"/>
      <c r="B200" s="154"/>
      <c r="C200" s="196"/>
      <c r="D200" s="178"/>
      <c r="E200" s="106" t="s">
        <v>8</v>
      </c>
      <c r="F200" s="25"/>
      <c r="G200" s="73">
        <f t="shared" ref="G200:P200" si="71">G199-G198</f>
        <v>0</v>
      </c>
      <c r="H200" s="73">
        <f t="shared" si="71"/>
        <v>0</v>
      </c>
      <c r="I200" s="73">
        <f t="shared" si="71"/>
        <v>0</v>
      </c>
      <c r="J200" s="73">
        <f t="shared" si="71"/>
        <v>0</v>
      </c>
      <c r="K200" s="73">
        <f t="shared" si="71"/>
        <v>0</v>
      </c>
      <c r="L200" s="73">
        <f t="shared" si="71"/>
        <v>0</v>
      </c>
      <c r="M200" s="73">
        <f t="shared" si="71"/>
        <v>0</v>
      </c>
      <c r="N200" s="73">
        <f t="shared" si="71"/>
        <v>0</v>
      </c>
      <c r="O200" s="73">
        <f t="shared" si="71"/>
        <v>0</v>
      </c>
      <c r="P200" s="73">
        <f t="shared" si="71"/>
        <v>0</v>
      </c>
      <c r="Q200" s="179"/>
      <c r="R200" s="152"/>
      <c r="S200" s="140">
        <f t="shared" si="49"/>
        <v>0</v>
      </c>
      <c r="T200" s="142">
        <v>0</v>
      </c>
      <c r="U200" s="141">
        <f t="shared" si="50"/>
        <v>0</v>
      </c>
    </row>
    <row r="201" spans="1:21" s="4" customFormat="1" ht="43.5" customHeight="1">
      <c r="A201" s="153" t="s">
        <v>31</v>
      </c>
      <c r="B201" s="153" t="s">
        <v>32</v>
      </c>
      <c r="C201" s="196" t="s">
        <v>52</v>
      </c>
      <c r="D201" s="178" t="s">
        <v>34</v>
      </c>
      <c r="E201" s="106" t="s">
        <v>6</v>
      </c>
      <c r="F201" s="103" t="s">
        <v>1024</v>
      </c>
      <c r="G201" s="72">
        <f>SUM(H201,K201,N201,O201,P201)</f>
        <v>2000000</v>
      </c>
      <c r="H201" s="72">
        <v>0</v>
      </c>
      <c r="I201" s="72">
        <v>0</v>
      </c>
      <c r="J201" s="72">
        <f>H201-I201</f>
        <v>0</v>
      </c>
      <c r="K201" s="72">
        <v>1300000</v>
      </c>
      <c r="L201" s="72">
        <v>391319</v>
      </c>
      <c r="M201" s="72">
        <f>K201-L201</f>
        <v>908681</v>
      </c>
      <c r="N201" s="72">
        <v>700000</v>
      </c>
      <c r="O201" s="72">
        <v>0</v>
      </c>
      <c r="P201" s="72">
        <v>0</v>
      </c>
      <c r="Q201" s="190" t="s">
        <v>765</v>
      </c>
      <c r="R201" s="150"/>
      <c r="S201" s="140">
        <f t="shared" si="49"/>
        <v>2000000</v>
      </c>
      <c r="T201" s="142">
        <v>2000000</v>
      </c>
      <c r="U201" s="141">
        <f t="shared" si="50"/>
        <v>0</v>
      </c>
    </row>
    <row r="202" spans="1:21" s="4" customFormat="1" ht="43.5" customHeight="1">
      <c r="A202" s="154"/>
      <c r="B202" s="154"/>
      <c r="C202" s="196"/>
      <c r="D202" s="178"/>
      <c r="E202" s="106" t="s">
        <v>7</v>
      </c>
      <c r="F202" s="103" t="s">
        <v>1025</v>
      </c>
      <c r="G202" s="72">
        <f>SUM(H202,K202,N202,O202,P202)</f>
        <v>2002000</v>
      </c>
      <c r="H202" s="62">
        <v>0</v>
      </c>
      <c r="I202" s="62">
        <v>0</v>
      </c>
      <c r="J202" s="62">
        <f>H202-I202</f>
        <v>0</v>
      </c>
      <c r="K202" s="62">
        <v>1300000</v>
      </c>
      <c r="L202" s="62">
        <v>391319</v>
      </c>
      <c r="M202" s="62">
        <f>K202-L202</f>
        <v>908681</v>
      </c>
      <c r="N202" s="62">
        <v>200000</v>
      </c>
      <c r="O202" s="62">
        <v>502000</v>
      </c>
      <c r="P202" s="62">
        <v>0</v>
      </c>
      <c r="Q202" s="190"/>
      <c r="R202" s="151"/>
      <c r="S202" s="140">
        <f t="shared" ref="S202:S265" si="72">SUM(H202,K202,N202,O202,P202)</f>
        <v>2002000</v>
      </c>
      <c r="T202" s="142">
        <v>2002000</v>
      </c>
      <c r="U202" s="141">
        <f t="shared" ref="U202:U265" si="73">IF(S202=G202,0,1)</f>
        <v>0</v>
      </c>
    </row>
    <row r="203" spans="1:21" s="4" customFormat="1" ht="43.5" customHeight="1">
      <c r="A203" s="154"/>
      <c r="B203" s="154"/>
      <c r="C203" s="196"/>
      <c r="D203" s="178"/>
      <c r="E203" s="106" t="s">
        <v>8</v>
      </c>
      <c r="F203" s="25"/>
      <c r="G203" s="73">
        <f t="shared" ref="G203:P203" si="74">G202-G201</f>
        <v>2000</v>
      </c>
      <c r="H203" s="73">
        <f t="shared" si="74"/>
        <v>0</v>
      </c>
      <c r="I203" s="73">
        <f t="shared" si="74"/>
        <v>0</v>
      </c>
      <c r="J203" s="73">
        <f t="shared" si="74"/>
        <v>0</v>
      </c>
      <c r="K203" s="73">
        <f t="shared" si="74"/>
        <v>0</v>
      </c>
      <c r="L203" s="73">
        <f t="shared" si="74"/>
        <v>0</v>
      </c>
      <c r="M203" s="73">
        <f t="shared" si="74"/>
        <v>0</v>
      </c>
      <c r="N203" s="73">
        <f t="shared" si="74"/>
        <v>-500000</v>
      </c>
      <c r="O203" s="73">
        <f t="shared" si="74"/>
        <v>502000</v>
      </c>
      <c r="P203" s="73">
        <f t="shared" si="74"/>
        <v>0</v>
      </c>
      <c r="Q203" s="190"/>
      <c r="R203" s="152"/>
      <c r="S203" s="140">
        <f t="shared" si="72"/>
        <v>2000</v>
      </c>
      <c r="T203" s="142">
        <v>2000</v>
      </c>
      <c r="U203" s="141">
        <f t="shared" si="73"/>
        <v>0</v>
      </c>
    </row>
    <row r="204" spans="1:21" s="4" customFormat="1" ht="43.5" customHeight="1">
      <c r="A204" s="153" t="s">
        <v>31</v>
      </c>
      <c r="B204" s="153" t="s">
        <v>32</v>
      </c>
      <c r="C204" s="194" t="s">
        <v>53</v>
      </c>
      <c r="D204" s="178" t="s">
        <v>34</v>
      </c>
      <c r="E204" s="21" t="s">
        <v>6</v>
      </c>
      <c r="F204" s="103" t="s">
        <v>1026</v>
      </c>
      <c r="G204" s="72">
        <f>SUM(H204,K204,N204,O204,P204)</f>
        <v>1350000</v>
      </c>
      <c r="H204" s="72">
        <v>0</v>
      </c>
      <c r="I204" s="72">
        <v>0</v>
      </c>
      <c r="J204" s="72">
        <f>H204-I204</f>
        <v>0</v>
      </c>
      <c r="K204" s="72">
        <v>1100000</v>
      </c>
      <c r="L204" s="72">
        <v>275102</v>
      </c>
      <c r="M204" s="72">
        <f>K204-L204</f>
        <v>824898</v>
      </c>
      <c r="N204" s="72">
        <v>250000</v>
      </c>
      <c r="O204" s="72">
        <v>0</v>
      </c>
      <c r="P204" s="72">
        <v>0</v>
      </c>
      <c r="Q204" s="190" t="s">
        <v>766</v>
      </c>
      <c r="R204" s="150"/>
      <c r="S204" s="140">
        <f t="shared" si="72"/>
        <v>1350000</v>
      </c>
      <c r="T204" s="142">
        <v>1350000</v>
      </c>
      <c r="U204" s="141">
        <f t="shared" si="73"/>
        <v>0</v>
      </c>
    </row>
    <row r="205" spans="1:21" s="4" customFormat="1" ht="43.5" customHeight="1">
      <c r="A205" s="154"/>
      <c r="B205" s="154"/>
      <c r="C205" s="194"/>
      <c r="D205" s="178"/>
      <c r="E205" s="21" t="s">
        <v>7</v>
      </c>
      <c r="F205" s="103" t="s">
        <v>1026</v>
      </c>
      <c r="G205" s="72">
        <f>SUM(H205,K205,N205,O205,P205)</f>
        <v>1350000</v>
      </c>
      <c r="H205" s="62">
        <v>0</v>
      </c>
      <c r="I205" s="62">
        <v>0</v>
      </c>
      <c r="J205" s="62">
        <f>H205-I205</f>
        <v>0</v>
      </c>
      <c r="K205" s="62">
        <v>1100000</v>
      </c>
      <c r="L205" s="62">
        <v>572529</v>
      </c>
      <c r="M205" s="62">
        <f>K205-L205</f>
        <v>527471</v>
      </c>
      <c r="N205" s="62">
        <v>250000</v>
      </c>
      <c r="O205" s="62">
        <v>0</v>
      </c>
      <c r="P205" s="62">
        <v>0</v>
      </c>
      <c r="Q205" s="190"/>
      <c r="R205" s="151"/>
      <c r="S205" s="140">
        <f t="shared" si="72"/>
        <v>1350000</v>
      </c>
      <c r="T205" s="142">
        <v>1350000</v>
      </c>
      <c r="U205" s="141">
        <f t="shared" si="73"/>
        <v>0</v>
      </c>
    </row>
    <row r="206" spans="1:21" s="14" customFormat="1" ht="43.5" customHeight="1">
      <c r="A206" s="154"/>
      <c r="B206" s="154"/>
      <c r="C206" s="194"/>
      <c r="D206" s="178"/>
      <c r="E206" s="21" t="s">
        <v>8</v>
      </c>
      <c r="F206" s="25"/>
      <c r="G206" s="73">
        <f t="shared" ref="G206:P206" si="75">G205-G204</f>
        <v>0</v>
      </c>
      <c r="H206" s="73">
        <f t="shared" si="75"/>
        <v>0</v>
      </c>
      <c r="I206" s="73">
        <f t="shared" si="75"/>
        <v>0</v>
      </c>
      <c r="J206" s="73">
        <f t="shared" si="75"/>
        <v>0</v>
      </c>
      <c r="K206" s="73">
        <f t="shared" si="75"/>
        <v>0</v>
      </c>
      <c r="L206" s="73">
        <f t="shared" si="75"/>
        <v>297427</v>
      </c>
      <c r="M206" s="73">
        <f t="shared" si="75"/>
        <v>-297427</v>
      </c>
      <c r="N206" s="73">
        <f t="shared" si="75"/>
        <v>0</v>
      </c>
      <c r="O206" s="73">
        <f t="shared" si="75"/>
        <v>0</v>
      </c>
      <c r="P206" s="73">
        <f t="shared" si="75"/>
        <v>0</v>
      </c>
      <c r="Q206" s="190"/>
      <c r="R206" s="152"/>
      <c r="S206" s="140">
        <f t="shared" si="72"/>
        <v>0</v>
      </c>
      <c r="T206" s="143">
        <v>0</v>
      </c>
      <c r="U206" s="141">
        <f t="shared" si="73"/>
        <v>0</v>
      </c>
    </row>
    <row r="207" spans="1:21" s="37" customFormat="1" ht="42" customHeight="1">
      <c r="A207" s="159" t="s">
        <v>31</v>
      </c>
      <c r="B207" s="159" t="s">
        <v>32</v>
      </c>
      <c r="C207" s="198" t="s">
        <v>767</v>
      </c>
      <c r="D207" s="197" t="s">
        <v>34</v>
      </c>
      <c r="E207" s="98" t="s">
        <v>6</v>
      </c>
      <c r="F207" s="103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165" t="s">
        <v>933</v>
      </c>
      <c r="R207" s="150"/>
      <c r="S207" s="140">
        <f t="shared" si="72"/>
        <v>0</v>
      </c>
      <c r="T207" s="142">
        <v>0</v>
      </c>
      <c r="U207" s="141">
        <f t="shared" si="73"/>
        <v>0</v>
      </c>
    </row>
    <row r="208" spans="1:21" s="109" customFormat="1" ht="50.25" customHeight="1">
      <c r="A208" s="160"/>
      <c r="B208" s="160"/>
      <c r="C208" s="198"/>
      <c r="D208" s="197"/>
      <c r="E208" s="98" t="s">
        <v>7</v>
      </c>
      <c r="F208" s="99" t="s">
        <v>768</v>
      </c>
      <c r="G208" s="72">
        <f>SUM(H208,K208,N208,O208,P208)</f>
        <v>703600</v>
      </c>
      <c r="H208" s="72">
        <v>0</v>
      </c>
      <c r="I208" s="72">
        <v>0</v>
      </c>
      <c r="J208" s="72">
        <f>H208-I208</f>
        <v>0</v>
      </c>
      <c r="K208" s="72">
        <v>0</v>
      </c>
      <c r="L208" s="72">
        <v>0</v>
      </c>
      <c r="M208" s="72">
        <f>K208-L208</f>
        <v>0</v>
      </c>
      <c r="N208" s="101">
        <v>703600</v>
      </c>
      <c r="O208" s="72">
        <v>0</v>
      </c>
      <c r="P208" s="72">
        <v>0</v>
      </c>
      <c r="Q208" s="165"/>
      <c r="R208" s="151"/>
      <c r="S208" s="140">
        <f t="shared" si="72"/>
        <v>703600</v>
      </c>
      <c r="T208" s="144">
        <v>703600</v>
      </c>
      <c r="U208" s="141">
        <f t="shared" si="73"/>
        <v>0</v>
      </c>
    </row>
    <row r="209" spans="1:21" s="37" customFormat="1" ht="42" customHeight="1">
      <c r="A209" s="160"/>
      <c r="B209" s="160"/>
      <c r="C209" s="198"/>
      <c r="D209" s="197"/>
      <c r="E209" s="98" t="s">
        <v>8</v>
      </c>
      <c r="F209" s="103"/>
      <c r="G209" s="73">
        <f t="shared" ref="G209:P209" si="76">G208-G207</f>
        <v>703600</v>
      </c>
      <c r="H209" s="73">
        <f t="shared" si="76"/>
        <v>0</v>
      </c>
      <c r="I209" s="73">
        <f t="shared" si="76"/>
        <v>0</v>
      </c>
      <c r="J209" s="73">
        <f t="shared" si="76"/>
        <v>0</v>
      </c>
      <c r="K209" s="73">
        <f t="shared" si="76"/>
        <v>0</v>
      </c>
      <c r="L209" s="73">
        <f t="shared" si="76"/>
        <v>0</v>
      </c>
      <c r="M209" s="73">
        <f t="shared" si="76"/>
        <v>0</v>
      </c>
      <c r="N209" s="73">
        <f t="shared" si="76"/>
        <v>703600</v>
      </c>
      <c r="O209" s="73">
        <f t="shared" si="76"/>
        <v>0</v>
      </c>
      <c r="P209" s="73">
        <f t="shared" si="76"/>
        <v>0</v>
      </c>
      <c r="Q209" s="165"/>
      <c r="R209" s="152"/>
      <c r="S209" s="140">
        <f t="shared" si="72"/>
        <v>703600</v>
      </c>
      <c r="T209" s="142">
        <v>703600</v>
      </c>
      <c r="U209" s="141">
        <f t="shared" si="73"/>
        <v>0</v>
      </c>
    </row>
    <row r="210" spans="1:21" s="38" customFormat="1" ht="42" customHeight="1">
      <c r="A210" s="159" t="s">
        <v>31</v>
      </c>
      <c r="B210" s="159" t="s">
        <v>32</v>
      </c>
      <c r="C210" s="198" t="s">
        <v>769</v>
      </c>
      <c r="D210" s="197" t="s">
        <v>34</v>
      </c>
      <c r="E210" s="98" t="s">
        <v>6</v>
      </c>
      <c r="F210" s="103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165" t="s">
        <v>933</v>
      </c>
      <c r="R210" s="150"/>
      <c r="S210" s="140">
        <f t="shared" si="72"/>
        <v>0</v>
      </c>
      <c r="T210" s="142">
        <v>0</v>
      </c>
      <c r="U210" s="141">
        <f t="shared" si="73"/>
        <v>0</v>
      </c>
    </row>
    <row r="211" spans="1:21" s="109" customFormat="1" ht="50.25" customHeight="1">
      <c r="A211" s="160"/>
      <c r="B211" s="160"/>
      <c r="C211" s="198"/>
      <c r="D211" s="197"/>
      <c r="E211" s="98" t="s">
        <v>7</v>
      </c>
      <c r="F211" s="99" t="s">
        <v>770</v>
      </c>
      <c r="G211" s="72">
        <f>SUM(H211,K211,N211,O211,P211)</f>
        <v>451740</v>
      </c>
      <c r="H211" s="72">
        <v>0</v>
      </c>
      <c r="I211" s="72">
        <v>0</v>
      </c>
      <c r="J211" s="72">
        <f>H211-I211</f>
        <v>0</v>
      </c>
      <c r="K211" s="72">
        <v>0</v>
      </c>
      <c r="L211" s="72">
        <v>0</v>
      </c>
      <c r="M211" s="72">
        <f>K211-L211</f>
        <v>0</v>
      </c>
      <c r="N211" s="72">
        <v>60240</v>
      </c>
      <c r="O211" s="72">
        <v>391500</v>
      </c>
      <c r="P211" s="72">
        <v>0</v>
      </c>
      <c r="Q211" s="165"/>
      <c r="R211" s="151"/>
      <c r="S211" s="140">
        <f t="shared" si="72"/>
        <v>451740</v>
      </c>
      <c r="T211" s="144">
        <v>451740</v>
      </c>
      <c r="U211" s="141">
        <f t="shared" si="73"/>
        <v>0</v>
      </c>
    </row>
    <row r="212" spans="1:21" s="38" customFormat="1" ht="42" customHeight="1">
      <c r="A212" s="160"/>
      <c r="B212" s="160"/>
      <c r="C212" s="198"/>
      <c r="D212" s="197"/>
      <c r="E212" s="98" t="s">
        <v>8</v>
      </c>
      <c r="F212" s="103"/>
      <c r="G212" s="73">
        <f t="shared" ref="G212:P212" si="77">G211-G210</f>
        <v>451740</v>
      </c>
      <c r="H212" s="73">
        <f t="shared" si="77"/>
        <v>0</v>
      </c>
      <c r="I212" s="73">
        <f t="shared" si="77"/>
        <v>0</v>
      </c>
      <c r="J212" s="73">
        <f t="shared" si="77"/>
        <v>0</v>
      </c>
      <c r="K212" s="73">
        <f t="shared" si="77"/>
        <v>0</v>
      </c>
      <c r="L212" s="73">
        <f t="shared" si="77"/>
        <v>0</v>
      </c>
      <c r="M212" s="73">
        <f t="shared" si="77"/>
        <v>0</v>
      </c>
      <c r="N212" s="73">
        <f t="shared" si="77"/>
        <v>60240</v>
      </c>
      <c r="O212" s="73">
        <f t="shared" si="77"/>
        <v>391500</v>
      </c>
      <c r="P212" s="73">
        <f t="shared" si="77"/>
        <v>0</v>
      </c>
      <c r="Q212" s="165"/>
      <c r="R212" s="152"/>
      <c r="S212" s="140">
        <f t="shared" si="72"/>
        <v>451740</v>
      </c>
      <c r="T212" s="142">
        <v>451740</v>
      </c>
      <c r="U212" s="141">
        <f t="shared" si="73"/>
        <v>0</v>
      </c>
    </row>
    <row r="213" spans="1:21" s="40" customFormat="1" ht="42" customHeight="1">
      <c r="A213" s="159" t="s">
        <v>31</v>
      </c>
      <c r="B213" s="159" t="s">
        <v>32</v>
      </c>
      <c r="C213" s="198" t="s">
        <v>771</v>
      </c>
      <c r="D213" s="197" t="s">
        <v>34</v>
      </c>
      <c r="E213" s="98" t="s">
        <v>6</v>
      </c>
      <c r="F213" s="103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165" t="s">
        <v>933</v>
      </c>
      <c r="R213" s="241"/>
      <c r="S213" s="140">
        <f t="shared" si="72"/>
        <v>0</v>
      </c>
      <c r="T213" s="141">
        <v>0</v>
      </c>
      <c r="U213" s="141">
        <f t="shared" si="73"/>
        <v>0</v>
      </c>
    </row>
    <row r="214" spans="1:21" s="109" customFormat="1" ht="50.25" customHeight="1">
      <c r="A214" s="160"/>
      <c r="B214" s="160"/>
      <c r="C214" s="198"/>
      <c r="D214" s="197"/>
      <c r="E214" s="98" t="s">
        <v>7</v>
      </c>
      <c r="F214" s="99" t="s">
        <v>772</v>
      </c>
      <c r="G214" s="72">
        <f>SUM(H214,K214,N214,O214,P214)</f>
        <v>654680</v>
      </c>
      <c r="H214" s="72">
        <v>0</v>
      </c>
      <c r="I214" s="72">
        <v>0</v>
      </c>
      <c r="J214" s="72">
        <f>H214-I214</f>
        <v>0</v>
      </c>
      <c r="K214" s="72">
        <v>0</v>
      </c>
      <c r="L214" s="72">
        <v>0</v>
      </c>
      <c r="M214" s="72">
        <f>K214-L214</f>
        <v>0</v>
      </c>
      <c r="N214" s="101">
        <v>302160</v>
      </c>
      <c r="O214" s="101">
        <v>352520</v>
      </c>
      <c r="P214" s="72">
        <v>0</v>
      </c>
      <c r="Q214" s="165"/>
      <c r="R214" s="242"/>
      <c r="S214" s="140">
        <f t="shared" si="72"/>
        <v>654680</v>
      </c>
      <c r="T214" s="144">
        <v>654680</v>
      </c>
      <c r="U214" s="141">
        <f t="shared" si="73"/>
        <v>0</v>
      </c>
    </row>
    <row r="215" spans="1:21" s="40" customFormat="1" ht="42" customHeight="1">
      <c r="A215" s="160"/>
      <c r="B215" s="160"/>
      <c r="C215" s="198"/>
      <c r="D215" s="197"/>
      <c r="E215" s="98" t="s">
        <v>8</v>
      </c>
      <c r="F215" s="103"/>
      <c r="G215" s="73">
        <f t="shared" ref="G215:P215" si="78">G214-G213</f>
        <v>654680</v>
      </c>
      <c r="H215" s="73">
        <f t="shared" si="78"/>
        <v>0</v>
      </c>
      <c r="I215" s="73">
        <f t="shared" si="78"/>
        <v>0</v>
      </c>
      <c r="J215" s="73">
        <f t="shared" si="78"/>
        <v>0</v>
      </c>
      <c r="K215" s="73">
        <f t="shared" si="78"/>
        <v>0</v>
      </c>
      <c r="L215" s="73">
        <f t="shared" si="78"/>
        <v>0</v>
      </c>
      <c r="M215" s="73">
        <f t="shared" si="78"/>
        <v>0</v>
      </c>
      <c r="N215" s="73">
        <f t="shared" si="78"/>
        <v>302160</v>
      </c>
      <c r="O215" s="73">
        <f t="shared" si="78"/>
        <v>352520</v>
      </c>
      <c r="P215" s="73">
        <f t="shared" si="78"/>
        <v>0</v>
      </c>
      <c r="Q215" s="165"/>
      <c r="R215" s="243"/>
      <c r="S215" s="140">
        <f t="shared" si="72"/>
        <v>654680</v>
      </c>
      <c r="T215" s="141">
        <v>654680</v>
      </c>
      <c r="U215" s="141">
        <f t="shared" si="73"/>
        <v>0</v>
      </c>
    </row>
    <row r="216" spans="1:21" s="39" customFormat="1" ht="42" customHeight="1">
      <c r="A216" s="159" t="s">
        <v>31</v>
      </c>
      <c r="B216" s="159" t="s">
        <v>32</v>
      </c>
      <c r="C216" s="198" t="s">
        <v>773</v>
      </c>
      <c r="D216" s="197" t="s">
        <v>34</v>
      </c>
      <c r="E216" s="98" t="s">
        <v>6</v>
      </c>
      <c r="F216" s="103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165" t="s">
        <v>933</v>
      </c>
      <c r="R216" s="150"/>
      <c r="S216" s="140">
        <f t="shared" si="72"/>
        <v>0</v>
      </c>
      <c r="T216" s="142">
        <v>0</v>
      </c>
      <c r="U216" s="141">
        <f t="shared" si="73"/>
        <v>0</v>
      </c>
    </row>
    <row r="217" spans="1:21" s="109" customFormat="1" ht="42" customHeight="1">
      <c r="A217" s="160"/>
      <c r="B217" s="160"/>
      <c r="C217" s="198"/>
      <c r="D217" s="197"/>
      <c r="E217" s="98" t="s">
        <v>7</v>
      </c>
      <c r="F217" s="99" t="s">
        <v>774</v>
      </c>
      <c r="G217" s="72">
        <f>SUM(H217,K217,N217,O217,P217)</f>
        <v>322304</v>
      </c>
      <c r="H217" s="72">
        <v>0</v>
      </c>
      <c r="I217" s="72">
        <v>0</v>
      </c>
      <c r="J217" s="72">
        <f>H217-I217</f>
        <v>0</v>
      </c>
      <c r="K217" s="72">
        <v>0</v>
      </c>
      <c r="L217" s="72">
        <v>0</v>
      </c>
      <c r="M217" s="72">
        <f>K217-L217</f>
        <v>0</v>
      </c>
      <c r="N217" s="101">
        <v>120864</v>
      </c>
      <c r="O217" s="101">
        <v>201440</v>
      </c>
      <c r="P217" s="72">
        <v>0</v>
      </c>
      <c r="Q217" s="165"/>
      <c r="R217" s="151"/>
      <c r="S217" s="140">
        <f t="shared" si="72"/>
        <v>322304</v>
      </c>
      <c r="T217" s="144">
        <v>322304</v>
      </c>
      <c r="U217" s="141">
        <f t="shared" si="73"/>
        <v>0</v>
      </c>
    </row>
    <row r="218" spans="1:21" s="39" customFormat="1" ht="42" customHeight="1">
      <c r="A218" s="160"/>
      <c r="B218" s="160"/>
      <c r="C218" s="198"/>
      <c r="D218" s="197"/>
      <c r="E218" s="98" t="s">
        <v>8</v>
      </c>
      <c r="F218" s="103"/>
      <c r="G218" s="73">
        <f t="shared" ref="G218:P218" si="79">G217-G216</f>
        <v>322304</v>
      </c>
      <c r="H218" s="73">
        <f t="shared" si="79"/>
        <v>0</v>
      </c>
      <c r="I218" s="73">
        <f t="shared" si="79"/>
        <v>0</v>
      </c>
      <c r="J218" s="73">
        <f t="shared" si="79"/>
        <v>0</v>
      </c>
      <c r="K218" s="73">
        <f t="shared" si="79"/>
        <v>0</v>
      </c>
      <c r="L218" s="73">
        <f t="shared" si="79"/>
        <v>0</v>
      </c>
      <c r="M218" s="73">
        <f t="shared" si="79"/>
        <v>0</v>
      </c>
      <c r="N218" s="73">
        <f t="shared" si="79"/>
        <v>120864</v>
      </c>
      <c r="O218" s="73">
        <f t="shared" si="79"/>
        <v>201440</v>
      </c>
      <c r="P218" s="73">
        <f t="shared" si="79"/>
        <v>0</v>
      </c>
      <c r="Q218" s="165"/>
      <c r="R218" s="152"/>
      <c r="S218" s="140">
        <f t="shared" si="72"/>
        <v>322304</v>
      </c>
      <c r="T218" s="142">
        <v>322304</v>
      </c>
      <c r="U218" s="141">
        <f t="shared" si="73"/>
        <v>0</v>
      </c>
    </row>
    <row r="219" spans="1:21" s="4" customFormat="1" ht="42" customHeight="1">
      <c r="A219" s="153" t="s">
        <v>1027</v>
      </c>
      <c r="B219" s="153" t="s">
        <v>778</v>
      </c>
      <c r="C219" s="153" t="s">
        <v>1028</v>
      </c>
      <c r="D219" s="155" t="s">
        <v>1029</v>
      </c>
      <c r="E219" s="98" t="s">
        <v>6</v>
      </c>
      <c r="F219" s="103" t="s">
        <v>1030</v>
      </c>
      <c r="G219" s="72">
        <f>SUM(H219,K219,N219,O219,P219)</f>
        <v>187274000</v>
      </c>
      <c r="H219" s="72">
        <v>165312000</v>
      </c>
      <c r="I219" s="72">
        <v>165312000</v>
      </c>
      <c r="J219" s="72">
        <f>H219-I219</f>
        <v>0</v>
      </c>
      <c r="K219" s="72">
        <v>13591000</v>
      </c>
      <c r="L219" s="72">
        <v>13591000</v>
      </c>
      <c r="M219" s="72">
        <f>K219-L219</f>
        <v>0</v>
      </c>
      <c r="N219" s="72">
        <v>8371000</v>
      </c>
      <c r="O219" s="72">
        <v>0</v>
      </c>
      <c r="P219" s="72">
        <v>0</v>
      </c>
      <c r="Q219" s="165" t="s">
        <v>776</v>
      </c>
      <c r="R219" s="150"/>
      <c r="S219" s="140">
        <f t="shared" si="72"/>
        <v>187274000</v>
      </c>
      <c r="T219" s="142">
        <v>187274000</v>
      </c>
      <c r="U219" s="141">
        <f t="shared" si="73"/>
        <v>0</v>
      </c>
    </row>
    <row r="220" spans="1:21" s="4" customFormat="1" ht="42" customHeight="1">
      <c r="A220" s="153"/>
      <c r="B220" s="153"/>
      <c r="C220" s="153"/>
      <c r="D220" s="155"/>
      <c r="E220" s="98" t="s">
        <v>7</v>
      </c>
      <c r="F220" s="103" t="s">
        <v>775</v>
      </c>
      <c r="G220" s="72">
        <f>SUM(H220,K220,N220,O220,P220)</f>
        <v>187302000</v>
      </c>
      <c r="H220" s="72">
        <v>165312000</v>
      </c>
      <c r="I220" s="72">
        <v>165312000</v>
      </c>
      <c r="J220" s="72">
        <f>H220-I220</f>
        <v>0</v>
      </c>
      <c r="K220" s="72">
        <v>13591000</v>
      </c>
      <c r="L220" s="72">
        <v>13591000</v>
      </c>
      <c r="M220" s="72">
        <f>K220-L220</f>
        <v>0</v>
      </c>
      <c r="N220" s="72">
        <v>8399000</v>
      </c>
      <c r="O220" s="72">
        <v>0</v>
      </c>
      <c r="P220" s="72">
        <v>0</v>
      </c>
      <c r="Q220" s="165"/>
      <c r="R220" s="151"/>
      <c r="S220" s="140">
        <f t="shared" si="72"/>
        <v>187302000</v>
      </c>
      <c r="T220" s="142">
        <v>187302000</v>
      </c>
      <c r="U220" s="141">
        <f t="shared" si="73"/>
        <v>0</v>
      </c>
    </row>
    <row r="221" spans="1:21" s="4" customFormat="1" ht="42" customHeight="1">
      <c r="A221" s="153"/>
      <c r="B221" s="153"/>
      <c r="C221" s="153"/>
      <c r="D221" s="155"/>
      <c r="E221" s="98" t="s">
        <v>8</v>
      </c>
      <c r="F221" s="103"/>
      <c r="G221" s="73">
        <f t="shared" ref="G221:P221" si="80">G220-G219</f>
        <v>28000</v>
      </c>
      <c r="H221" s="73">
        <f t="shared" si="80"/>
        <v>0</v>
      </c>
      <c r="I221" s="73">
        <f t="shared" si="80"/>
        <v>0</v>
      </c>
      <c r="J221" s="73">
        <f t="shared" si="80"/>
        <v>0</v>
      </c>
      <c r="K221" s="73">
        <f t="shared" si="80"/>
        <v>0</v>
      </c>
      <c r="L221" s="73">
        <f t="shared" si="80"/>
        <v>0</v>
      </c>
      <c r="M221" s="73">
        <f t="shared" si="80"/>
        <v>0</v>
      </c>
      <c r="N221" s="73">
        <f t="shared" si="80"/>
        <v>28000</v>
      </c>
      <c r="O221" s="73">
        <f t="shared" si="80"/>
        <v>0</v>
      </c>
      <c r="P221" s="73">
        <f t="shared" si="80"/>
        <v>0</v>
      </c>
      <c r="Q221" s="165"/>
      <c r="R221" s="152"/>
      <c r="S221" s="140">
        <f t="shared" si="72"/>
        <v>28000</v>
      </c>
      <c r="T221" s="142">
        <v>28000</v>
      </c>
      <c r="U221" s="141">
        <f t="shared" si="73"/>
        <v>0</v>
      </c>
    </row>
    <row r="222" spans="1:21" s="4" customFormat="1" ht="50.25" customHeight="1">
      <c r="A222" s="180" t="s">
        <v>1031</v>
      </c>
      <c r="B222" s="153" t="s">
        <v>778</v>
      </c>
      <c r="C222" s="180" t="s">
        <v>1032</v>
      </c>
      <c r="D222" s="155" t="s">
        <v>1029</v>
      </c>
      <c r="E222" s="98" t="s">
        <v>6</v>
      </c>
      <c r="F222" s="103" t="s">
        <v>54</v>
      </c>
      <c r="G222" s="72">
        <f>SUM(H222,K222,N222,O222,P222)</f>
        <v>614000</v>
      </c>
      <c r="H222" s="73">
        <v>0</v>
      </c>
      <c r="I222" s="73">
        <v>0</v>
      </c>
      <c r="J222" s="72">
        <f>H222-I222</f>
        <v>0</v>
      </c>
      <c r="K222" s="72">
        <v>614000</v>
      </c>
      <c r="L222" s="72">
        <v>0</v>
      </c>
      <c r="M222" s="72">
        <f>K222-L222</f>
        <v>614000</v>
      </c>
      <c r="N222" s="72">
        <v>0</v>
      </c>
      <c r="O222" s="72">
        <v>0</v>
      </c>
      <c r="P222" s="72">
        <v>0</v>
      </c>
      <c r="Q222" s="165" t="s">
        <v>777</v>
      </c>
      <c r="R222" s="150"/>
      <c r="S222" s="140">
        <f t="shared" si="72"/>
        <v>614000</v>
      </c>
      <c r="T222" s="142">
        <v>614000</v>
      </c>
      <c r="U222" s="141">
        <f t="shared" si="73"/>
        <v>0</v>
      </c>
    </row>
    <row r="223" spans="1:21" s="8" customFormat="1" ht="50.25" customHeight="1">
      <c r="A223" s="181"/>
      <c r="B223" s="153"/>
      <c r="C223" s="180"/>
      <c r="D223" s="155"/>
      <c r="E223" s="98" t="s">
        <v>7</v>
      </c>
      <c r="F223" s="103" t="s">
        <v>54</v>
      </c>
      <c r="G223" s="72">
        <f>SUM(H223,K223,N223,O223,P223)</f>
        <v>614000</v>
      </c>
      <c r="H223" s="73">
        <v>0</v>
      </c>
      <c r="I223" s="73">
        <v>0</v>
      </c>
      <c r="J223" s="72">
        <f>H223-I223</f>
        <v>0</v>
      </c>
      <c r="K223" s="72">
        <v>614000</v>
      </c>
      <c r="L223" s="72">
        <v>0</v>
      </c>
      <c r="M223" s="72">
        <f>K223-L223</f>
        <v>614000</v>
      </c>
      <c r="N223" s="72">
        <v>0</v>
      </c>
      <c r="O223" s="72">
        <v>0</v>
      </c>
      <c r="P223" s="72">
        <v>0</v>
      </c>
      <c r="Q223" s="165"/>
      <c r="R223" s="151"/>
      <c r="S223" s="140">
        <f t="shared" si="72"/>
        <v>614000</v>
      </c>
      <c r="T223" s="145">
        <v>614000</v>
      </c>
      <c r="U223" s="141">
        <f t="shared" si="73"/>
        <v>0</v>
      </c>
    </row>
    <row r="224" spans="1:21" s="4" customFormat="1" ht="41.25" customHeight="1">
      <c r="A224" s="181"/>
      <c r="B224" s="153"/>
      <c r="C224" s="180"/>
      <c r="D224" s="155"/>
      <c r="E224" s="98" t="s">
        <v>8</v>
      </c>
      <c r="F224" s="103"/>
      <c r="G224" s="73">
        <f t="shared" ref="G224:P224" si="81">G223-G222</f>
        <v>0</v>
      </c>
      <c r="H224" s="73">
        <f t="shared" si="81"/>
        <v>0</v>
      </c>
      <c r="I224" s="73">
        <f t="shared" si="81"/>
        <v>0</v>
      </c>
      <c r="J224" s="73">
        <f t="shared" si="81"/>
        <v>0</v>
      </c>
      <c r="K224" s="73">
        <f t="shared" si="81"/>
        <v>0</v>
      </c>
      <c r="L224" s="73">
        <f t="shared" si="81"/>
        <v>0</v>
      </c>
      <c r="M224" s="73">
        <f t="shared" si="81"/>
        <v>0</v>
      </c>
      <c r="N224" s="73">
        <f t="shared" si="81"/>
        <v>0</v>
      </c>
      <c r="O224" s="73">
        <f t="shared" si="81"/>
        <v>0</v>
      </c>
      <c r="P224" s="73">
        <f t="shared" si="81"/>
        <v>0</v>
      </c>
      <c r="Q224" s="165"/>
      <c r="R224" s="152"/>
      <c r="S224" s="140">
        <f t="shared" si="72"/>
        <v>0</v>
      </c>
      <c r="T224" s="142">
        <v>0</v>
      </c>
      <c r="U224" s="141">
        <f t="shared" si="73"/>
        <v>0</v>
      </c>
    </row>
    <row r="225" spans="1:21" s="4" customFormat="1" ht="50.25" customHeight="1">
      <c r="A225" s="153" t="s">
        <v>1027</v>
      </c>
      <c r="B225" s="153" t="s">
        <v>778</v>
      </c>
      <c r="C225" s="153" t="s">
        <v>1033</v>
      </c>
      <c r="D225" s="155" t="s">
        <v>1029</v>
      </c>
      <c r="E225" s="98" t="s">
        <v>6</v>
      </c>
      <c r="F225" s="103" t="s">
        <v>1034</v>
      </c>
      <c r="G225" s="72">
        <f>SUM(H225,K225,N225,O225,P225)</f>
        <v>265518000</v>
      </c>
      <c r="H225" s="73">
        <v>264318000</v>
      </c>
      <c r="I225" s="72">
        <v>264318000</v>
      </c>
      <c r="J225" s="72">
        <f>H225-I225</f>
        <v>0</v>
      </c>
      <c r="K225" s="73">
        <v>0</v>
      </c>
      <c r="L225" s="72">
        <v>0</v>
      </c>
      <c r="M225" s="72">
        <f>K225-L225</f>
        <v>0</v>
      </c>
      <c r="N225" s="72">
        <v>1200000</v>
      </c>
      <c r="O225" s="72">
        <v>0</v>
      </c>
      <c r="P225" s="72">
        <v>0</v>
      </c>
      <c r="Q225" s="165" t="s">
        <v>928</v>
      </c>
      <c r="R225" s="150"/>
      <c r="S225" s="140">
        <f t="shared" si="72"/>
        <v>265518000</v>
      </c>
      <c r="T225" s="142">
        <v>265518000</v>
      </c>
      <c r="U225" s="141">
        <f t="shared" si="73"/>
        <v>0</v>
      </c>
    </row>
    <row r="226" spans="1:21" s="4" customFormat="1" ht="50.25" customHeight="1">
      <c r="A226" s="153"/>
      <c r="B226" s="153"/>
      <c r="C226" s="153"/>
      <c r="D226" s="155"/>
      <c r="E226" s="98" t="s">
        <v>7</v>
      </c>
      <c r="F226" s="103" t="s">
        <v>1034</v>
      </c>
      <c r="G226" s="72">
        <f>SUM(H226,K226,N226,O226,P226)</f>
        <v>265518000</v>
      </c>
      <c r="H226" s="73">
        <v>264318000</v>
      </c>
      <c r="I226" s="72">
        <v>264318000</v>
      </c>
      <c r="J226" s="72">
        <f>H226-I226</f>
        <v>0</v>
      </c>
      <c r="K226" s="73">
        <v>0</v>
      </c>
      <c r="L226" s="72">
        <v>0</v>
      </c>
      <c r="M226" s="72">
        <f>K226-L226</f>
        <v>0</v>
      </c>
      <c r="N226" s="72">
        <v>1200000</v>
      </c>
      <c r="O226" s="72">
        <v>0</v>
      </c>
      <c r="P226" s="72">
        <v>0</v>
      </c>
      <c r="Q226" s="165"/>
      <c r="R226" s="151"/>
      <c r="S226" s="140">
        <f t="shared" si="72"/>
        <v>265518000</v>
      </c>
      <c r="T226" s="142">
        <v>265518000</v>
      </c>
      <c r="U226" s="141">
        <f t="shared" si="73"/>
        <v>0</v>
      </c>
    </row>
    <row r="227" spans="1:21" s="4" customFormat="1" ht="40.5" customHeight="1">
      <c r="A227" s="153"/>
      <c r="B227" s="153"/>
      <c r="C227" s="153"/>
      <c r="D227" s="155"/>
      <c r="E227" s="98" t="s">
        <v>8</v>
      </c>
      <c r="F227" s="103"/>
      <c r="G227" s="73">
        <f t="shared" ref="G227:P227" si="82">G226-G225</f>
        <v>0</v>
      </c>
      <c r="H227" s="73">
        <f t="shared" si="82"/>
        <v>0</v>
      </c>
      <c r="I227" s="73">
        <f t="shared" si="82"/>
        <v>0</v>
      </c>
      <c r="J227" s="73">
        <f t="shared" si="82"/>
        <v>0</v>
      </c>
      <c r="K227" s="73">
        <f t="shared" si="82"/>
        <v>0</v>
      </c>
      <c r="L227" s="73">
        <f t="shared" si="82"/>
        <v>0</v>
      </c>
      <c r="M227" s="73">
        <f t="shared" si="82"/>
        <v>0</v>
      </c>
      <c r="N227" s="73">
        <f t="shared" si="82"/>
        <v>0</v>
      </c>
      <c r="O227" s="73">
        <f t="shared" si="82"/>
        <v>0</v>
      </c>
      <c r="P227" s="73">
        <f t="shared" si="82"/>
        <v>0</v>
      </c>
      <c r="Q227" s="165"/>
      <c r="R227" s="152"/>
      <c r="S227" s="140">
        <f t="shared" si="72"/>
        <v>0</v>
      </c>
      <c r="T227" s="142">
        <v>0</v>
      </c>
      <c r="U227" s="141">
        <f t="shared" si="73"/>
        <v>0</v>
      </c>
    </row>
    <row r="228" spans="1:21" s="4" customFormat="1" ht="51.75" customHeight="1">
      <c r="A228" s="153" t="s">
        <v>1027</v>
      </c>
      <c r="B228" s="153" t="s">
        <v>1035</v>
      </c>
      <c r="C228" s="153" t="s">
        <v>1036</v>
      </c>
      <c r="D228" s="155" t="s">
        <v>1029</v>
      </c>
      <c r="E228" s="98" t="s">
        <v>6</v>
      </c>
      <c r="F228" s="103" t="s">
        <v>1037</v>
      </c>
      <c r="G228" s="72">
        <f>SUM(H228,K228,N228,O228,P228)</f>
        <v>44200000</v>
      </c>
      <c r="H228" s="72">
        <v>11164000</v>
      </c>
      <c r="I228" s="72">
        <v>11164000</v>
      </c>
      <c r="J228" s="72">
        <f>H228-I228</f>
        <v>0</v>
      </c>
      <c r="K228" s="72">
        <v>9543891</v>
      </c>
      <c r="L228" s="72">
        <v>7039168</v>
      </c>
      <c r="M228" s="72">
        <f>K228-L228</f>
        <v>2504723</v>
      </c>
      <c r="N228" s="72">
        <v>8015000</v>
      </c>
      <c r="O228" s="72">
        <v>15477109</v>
      </c>
      <c r="P228" s="72">
        <v>0</v>
      </c>
      <c r="Q228" s="161" t="s">
        <v>779</v>
      </c>
      <c r="R228" s="150"/>
      <c r="S228" s="140">
        <f t="shared" si="72"/>
        <v>44200000</v>
      </c>
      <c r="T228" s="142">
        <v>44200000</v>
      </c>
      <c r="U228" s="141">
        <f t="shared" si="73"/>
        <v>0</v>
      </c>
    </row>
    <row r="229" spans="1:21" s="4" customFormat="1" ht="51.75" customHeight="1">
      <c r="A229" s="153"/>
      <c r="B229" s="153"/>
      <c r="C229" s="153"/>
      <c r="D229" s="155"/>
      <c r="E229" s="22" t="s">
        <v>913</v>
      </c>
      <c r="F229" s="103" t="s">
        <v>1037</v>
      </c>
      <c r="G229" s="72">
        <f>SUM(H229,K229,N229,O229,P229)</f>
        <v>44200000</v>
      </c>
      <c r="H229" s="72">
        <v>11164000</v>
      </c>
      <c r="I229" s="72">
        <v>11164000</v>
      </c>
      <c r="J229" s="72">
        <f>H229-I229</f>
        <v>0</v>
      </c>
      <c r="K229" s="72">
        <v>9543891</v>
      </c>
      <c r="L229" s="72">
        <v>7039168</v>
      </c>
      <c r="M229" s="72">
        <f>K229-L229</f>
        <v>2504723</v>
      </c>
      <c r="N229" s="72">
        <v>8015000</v>
      </c>
      <c r="O229" s="101">
        <v>7005000</v>
      </c>
      <c r="P229" s="101">
        <v>8472109</v>
      </c>
      <c r="Q229" s="161"/>
      <c r="R229" s="151"/>
      <c r="S229" s="140">
        <f t="shared" si="72"/>
        <v>44200000</v>
      </c>
      <c r="T229" s="142">
        <v>44200000</v>
      </c>
      <c r="U229" s="141">
        <f t="shared" si="73"/>
        <v>0</v>
      </c>
    </row>
    <row r="230" spans="1:21" s="4" customFormat="1" ht="39.75" customHeight="1">
      <c r="A230" s="153"/>
      <c r="B230" s="153"/>
      <c r="C230" s="153"/>
      <c r="D230" s="155"/>
      <c r="E230" s="98" t="s">
        <v>8</v>
      </c>
      <c r="F230" s="103"/>
      <c r="G230" s="73">
        <f t="shared" ref="G230:P230" si="83">G229-G228</f>
        <v>0</v>
      </c>
      <c r="H230" s="73">
        <f t="shared" si="83"/>
        <v>0</v>
      </c>
      <c r="I230" s="73">
        <f t="shared" si="83"/>
        <v>0</v>
      </c>
      <c r="J230" s="73">
        <f t="shared" si="83"/>
        <v>0</v>
      </c>
      <c r="K230" s="73">
        <f t="shared" si="83"/>
        <v>0</v>
      </c>
      <c r="L230" s="73">
        <f t="shared" si="83"/>
        <v>0</v>
      </c>
      <c r="M230" s="73">
        <f t="shared" si="83"/>
        <v>0</v>
      </c>
      <c r="N230" s="73">
        <f t="shared" si="83"/>
        <v>0</v>
      </c>
      <c r="O230" s="73">
        <f t="shared" si="83"/>
        <v>-8472109</v>
      </c>
      <c r="P230" s="73">
        <f t="shared" si="83"/>
        <v>8472109</v>
      </c>
      <c r="Q230" s="161"/>
      <c r="R230" s="152"/>
      <c r="S230" s="140">
        <f t="shared" si="72"/>
        <v>0</v>
      </c>
      <c r="T230" s="142">
        <v>0</v>
      </c>
      <c r="U230" s="141">
        <f t="shared" si="73"/>
        <v>0</v>
      </c>
    </row>
    <row r="231" spans="1:21" s="4" customFormat="1" ht="45.75" customHeight="1">
      <c r="A231" s="153" t="s">
        <v>1038</v>
      </c>
      <c r="B231" s="153" t="s">
        <v>1035</v>
      </c>
      <c r="C231" s="153" t="s">
        <v>1039</v>
      </c>
      <c r="D231" s="155" t="s">
        <v>1029</v>
      </c>
      <c r="E231" s="98" t="s">
        <v>6</v>
      </c>
      <c r="F231" s="103" t="s">
        <v>1040</v>
      </c>
      <c r="G231" s="72">
        <f>SUM(H231,K231,N231,O231,P231)</f>
        <v>23160000</v>
      </c>
      <c r="H231" s="72">
        <v>1083618</v>
      </c>
      <c r="I231" s="72">
        <v>922883</v>
      </c>
      <c r="J231" s="72">
        <f>H231-I231</f>
        <v>160735</v>
      </c>
      <c r="K231" s="72">
        <v>1000000</v>
      </c>
      <c r="L231" s="72">
        <v>0</v>
      </c>
      <c r="M231" s="72">
        <f>K231-L231</f>
        <v>1000000</v>
      </c>
      <c r="N231" s="72">
        <v>2002880</v>
      </c>
      <c r="O231" s="72">
        <v>19073502</v>
      </c>
      <c r="P231" s="72">
        <v>0</v>
      </c>
      <c r="Q231" s="161" t="s">
        <v>780</v>
      </c>
      <c r="R231" s="150"/>
      <c r="S231" s="140">
        <f t="shared" si="72"/>
        <v>23160000</v>
      </c>
      <c r="T231" s="142">
        <v>23160000</v>
      </c>
      <c r="U231" s="141">
        <f t="shared" si="73"/>
        <v>0</v>
      </c>
    </row>
    <row r="232" spans="1:21" s="4" customFormat="1" ht="45.75" customHeight="1">
      <c r="A232" s="154"/>
      <c r="B232" s="153"/>
      <c r="C232" s="154"/>
      <c r="D232" s="155"/>
      <c r="E232" s="98" t="s">
        <v>7</v>
      </c>
      <c r="F232" s="103" t="s">
        <v>1041</v>
      </c>
      <c r="G232" s="72">
        <f>SUM(H232,K232,N232,O232,P232)</f>
        <v>23160000</v>
      </c>
      <c r="H232" s="72">
        <v>1083618</v>
      </c>
      <c r="I232" s="72">
        <v>922883</v>
      </c>
      <c r="J232" s="72">
        <f>H232-I232</f>
        <v>160735</v>
      </c>
      <c r="K232" s="72">
        <v>1000000</v>
      </c>
      <c r="L232" s="72">
        <v>0</v>
      </c>
      <c r="M232" s="72">
        <f>K232-L232</f>
        <v>1000000</v>
      </c>
      <c r="N232" s="72">
        <v>2002880</v>
      </c>
      <c r="O232" s="101">
        <v>1705000</v>
      </c>
      <c r="P232" s="101">
        <v>17368502</v>
      </c>
      <c r="Q232" s="161"/>
      <c r="R232" s="151"/>
      <c r="S232" s="140">
        <f t="shared" si="72"/>
        <v>23160000</v>
      </c>
      <c r="T232" s="142">
        <v>23160000</v>
      </c>
      <c r="U232" s="141">
        <f t="shared" si="73"/>
        <v>0</v>
      </c>
    </row>
    <row r="233" spans="1:21" s="4" customFormat="1" ht="44.25" customHeight="1">
      <c r="A233" s="154"/>
      <c r="B233" s="153"/>
      <c r="C233" s="154"/>
      <c r="D233" s="155"/>
      <c r="E233" s="98" t="s">
        <v>8</v>
      </c>
      <c r="F233" s="103"/>
      <c r="G233" s="73">
        <f t="shared" ref="G233:P233" si="84">G232-G231</f>
        <v>0</v>
      </c>
      <c r="H233" s="73">
        <f t="shared" si="84"/>
        <v>0</v>
      </c>
      <c r="I233" s="73">
        <f t="shared" si="84"/>
        <v>0</v>
      </c>
      <c r="J233" s="73">
        <f t="shared" si="84"/>
        <v>0</v>
      </c>
      <c r="K233" s="73">
        <f t="shared" si="84"/>
        <v>0</v>
      </c>
      <c r="L233" s="73">
        <f t="shared" si="84"/>
        <v>0</v>
      </c>
      <c r="M233" s="73">
        <f t="shared" si="84"/>
        <v>0</v>
      </c>
      <c r="N233" s="73">
        <f t="shared" si="84"/>
        <v>0</v>
      </c>
      <c r="O233" s="73">
        <f t="shared" si="84"/>
        <v>-17368502</v>
      </c>
      <c r="P233" s="73">
        <f t="shared" si="84"/>
        <v>17368502</v>
      </c>
      <c r="Q233" s="161"/>
      <c r="R233" s="152"/>
      <c r="S233" s="140">
        <f t="shared" si="72"/>
        <v>0</v>
      </c>
      <c r="T233" s="142">
        <v>0</v>
      </c>
      <c r="U233" s="141">
        <f t="shared" si="73"/>
        <v>0</v>
      </c>
    </row>
    <row r="234" spans="1:21" s="41" customFormat="1" ht="45.75" customHeight="1">
      <c r="A234" s="153" t="s">
        <v>1038</v>
      </c>
      <c r="B234" s="153" t="s">
        <v>1035</v>
      </c>
      <c r="C234" s="153" t="s">
        <v>1042</v>
      </c>
      <c r="D234" s="155" t="s">
        <v>1029</v>
      </c>
      <c r="E234" s="98" t="s">
        <v>6</v>
      </c>
      <c r="F234" s="103" t="s">
        <v>1043</v>
      </c>
      <c r="G234" s="72">
        <f>SUM(H234,K234,N234,O234,P234)</f>
        <v>36000000</v>
      </c>
      <c r="H234" s="72">
        <v>14913036</v>
      </c>
      <c r="I234" s="72">
        <v>13479400</v>
      </c>
      <c r="J234" s="72">
        <f>H234-I234</f>
        <v>1433636</v>
      </c>
      <c r="K234" s="72">
        <v>4200000</v>
      </c>
      <c r="L234" s="72">
        <v>2550484</v>
      </c>
      <c r="M234" s="72">
        <f>K234-L234</f>
        <v>1649516</v>
      </c>
      <c r="N234" s="72">
        <v>2007200</v>
      </c>
      <c r="O234" s="72">
        <v>14879764</v>
      </c>
      <c r="P234" s="72">
        <v>0</v>
      </c>
      <c r="Q234" s="165" t="s">
        <v>928</v>
      </c>
      <c r="R234" s="241"/>
      <c r="S234" s="140">
        <f t="shared" si="72"/>
        <v>36000000</v>
      </c>
      <c r="T234" s="141">
        <v>36000000</v>
      </c>
      <c r="U234" s="141">
        <f t="shared" si="73"/>
        <v>0</v>
      </c>
    </row>
    <row r="235" spans="1:21" s="41" customFormat="1" ht="45.75" customHeight="1">
      <c r="A235" s="154"/>
      <c r="B235" s="153"/>
      <c r="C235" s="154"/>
      <c r="D235" s="155"/>
      <c r="E235" s="98" t="s">
        <v>7</v>
      </c>
      <c r="F235" s="103" t="s">
        <v>1044</v>
      </c>
      <c r="G235" s="72">
        <f>SUM(H235,K235,N235,O235,P235)</f>
        <v>21120236</v>
      </c>
      <c r="H235" s="72">
        <v>14913036</v>
      </c>
      <c r="I235" s="72">
        <v>14913036</v>
      </c>
      <c r="J235" s="72">
        <f>H235-I235</f>
        <v>0</v>
      </c>
      <c r="K235" s="72">
        <v>4200000</v>
      </c>
      <c r="L235" s="72">
        <v>2011563</v>
      </c>
      <c r="M235" s="72">
        <f>K235-L235</f>
        <v>2188437</v>
      </c>
      <c r="N235" s="72">
        <v>2007200</v>
      </c>
      <c r="O235" s="72">
        <v>0</v>
      </c>
      <c r="P235" s="72">
        <v>0</v>
      </c>
      <c r="Q235" s="165"/>
      <c r="R235" s="242"/>
      <c r="S235" s="140">
        <f t="shared" si="72"/>
        <v>21120236</v>
      </c>
      <c r="T235" s="141">
        <v>21120236</v>
      </c>
      <c r="U235" s="141">
        <f t="shared" si="73"/>
        <v>0</v>
      </c>
    </row>
    <row r="236" spans="1:21" s="41" customFormat="1" ht="45.75" customHeight="1">
      <c r="A236" s="154"/>
      <c r="B236" s="153"/>
      <c r="C236" s="154"/>
      <c r="D236" s="155"/>
      <c r="E236" s="98" t="s">
        <v>8</v>
      </c>
      <c r="F236" s="103"/>
      <c r="G236" s="73">
        <f t="shared" ref="G236:P236" si="85">G235-G234</f>
        <v>-14879764</v>
      </c>
      <c r="H236" s="73">
        <f t="shared" si="85"/>
        <v>0</v>
      </c>
      <c r="I236" s="73">
        <f t="shared" si="85"/>
        <v>1433636</v>
      </c>
      <c r="J236" s="73">
        <f t="shared" si="85"/>
        <v>-1433636</v>
      </c>
      <c r="K236" s="73">
        <f t="shared" si="85"/>
        <v>0</v>
      </c>
      <c r="L236" s="73">
        <f t="shared" si="85"/>
        <v>-538921</v>
      </c>
      <c r="M236" s="73">
        <f t="shared" si="85"/>
        <v>538921</v>
      </c>
      <c r="N236" s="73">
        <f t="shared" si="85"/>
        <v>0</v>
      </c>
      <c r="O236" s="73">
        <f t="shared" si="85"/>
        <v>-14879764</v>
      </c>
      <c r="P236" s="73">
        <f t="shared" si="85"/>
        <v>0</v>
      </c>
      <c r="Q236" s="165"/>
      <c r="R236" s="243"/>
      <c r="S236" s="140">
        <f t="shared" si="72"/>
        <v>-14879764</v>
      </c>
      <c r="T236" s="141">
        <v>-14879764</v>
      </c>
      <c r="U236" s="141">
        <f t="shared" si="73"/>
        <v>0</v>
      </c>
    </row>
    <row r="237" spans="1:21" s="4" customFormat="1" ht="45.75" customHeight="1">
      <c r="A237" s="153" t="s">
        <v>55</v>
      </c>
      <c r="B237" s="153" t="s">
        <v>1035</v>
      </c>
      <c r="C237" s="153" t="s">
        <v>56</v>
      </c>
      <c r="D237" s="155" t="s">
        <v>57</v>
      </c>
      <c r="E237" s="98" t="s">
        <v>6</v>
      </c>
      <c r="F237" s="113" t="s">
        <v>1045</v>
      </c>
      <c r="G237" s="72">
        <f>SUM(H237,K237,N237,O237,P237)</f>
        <v>26100000</v>
      </c>
      <c r="H237" s="72">
        <v>0</v>
      </c>
      <c r="I237" s="72">
        <v>0</v>
      </c>
      <c r="J237" s="72">
        <f>H237-I237</f>
        <v>0</v>
      </c>
      <c r="K237" s="72">
        <v>20000</v>
      </c>
      <c r="L237" s="72">
        <v>17690</v>
      </c>
      <c r="M237" s="72">
        <f>K237-L237</f>
        <v>2310</v>
      </c>
      <c r="N237" s="72">
        <v>0</v>
      </c>
      <c r="O237" s="72">
        <v>16040000</v>
      </c>
      <c r="P237" s="72">
        <v>10040000</v>
      </c>
      <c r="Q237" s="161" t="s">
        <v>782</v>
      </c>
      <c r="R237" s="150"/>
      <c r="S237" s="140">
        <f t="shared" si="72"/>
        <v>26100000</v>
      </c>
      <c r="T237" s="142">
        <v>26100000</v>
      </c>
      <c r="U237" s="141">
        <f t="shared" si="73"/>
        <v>0</v>
      </c>
    </row>
    <row r="238" spans="1:21" s="4" customFormat="1" ht="45.75" customHeight="1">
      <c r="A238" s="154"/>
      <c r="B238" s="153"/>
      <c r="C238" s="154"/>
      <c r="D238" s="155"/>
      <c r="E238" s="98" t="s">
        <v>7</v>
      </c>
      <c r="F238" s="99" t="s">
        <v>781</v>
      </c>
      <c r="G238" s="72">
        <f>SUM(H238,K238,N238,O238,P238)</f>
        <v>26100000</v>
      </c>
      <c r="H238" s="72">
        <v>0</v>
      </c>
      <c r="I238" s="72">
        <v>0</v>
      </c>
      <c r="J238" s="72">
        <f>H238-I238</f>
        <v>0</v>
      </c>
      <c r="K238" s="72">
        <v>20000</v>
      </c>
      <c r="L238" s="72">
        <v>17690</v>
      </c>
      <c r="M238" s="72">
        <f>K238-L238</f>
        <v>2310</v>
      </c>
      <c r="N238" s="72">
        <v>300000</v>
      </c>
      <c r="O238" s="72">
        <v>15740000</v>
      </c>
      <c r="P238" s="72">
        <v>10040000</v>
      </c>
      <c r="Q238" s="161"/>
      <c r="R238" s="151"/>
      <c r="S238" s="140">
        <f t="shared" si="72"/>
        <v>26100000</v>
      </c>
      <c r="T238" s="142">
        <v>26100000</v>
      </c>
      <c r="U238" s="141">
        <f t="shared" si="73"/>
        <v>0</v>
      </c>
    </row>
    <row r="239" spans="1:21" s="4" customFormat="1" ht="45.75" customHeight="1">
      <c r="A239" s="154"/>
      <c r="B239" s="153"/>
      <c r="C239" s="154"/>
      <c r="D239" s="155"/>
      <c r="E239" s="98" t="s">
        <v>8</v>
      </c>
      <c r="F239" s="103"/>
      <c r="G239" s="73">
        <f t="shared" ref="G239:P239" si="86">G238-G237</f>
        <v>0</v>
      </c>
      <c r="H239" s="73">
        <f t="shared" si="86"/>
        <v>0</v>
      </c>
      <c r="I239" s="73">
        <f t="shared" si="86"/>
        <v>0</v>
      </c>
      <c r="J239" s="73">
        <f t="shared" si="86"/>
        <v>0</v>
      </c>
      <c r="K239" s="73">
        <f t="shared" si="86"/>
        <v>0</v>
      </c>
      <c r="L239" s="73">
        <f t="shared" si="86"/>
        <v>0</v>
      </c>
      <c r="M239" s="73">
        <f t="shared" si="86"/>
        <v>0</v>
      </c>
      <c r="N239" s="73">
        <f t="shared" si="86"/>
        <v>300000</v>
      </c>
      <c r="O239" s="73">
        <f t="shared" si="86"/>
        <v>-300000</v>
      </c>
      <c r="P239" s="73">
        <f t="shared" si="86"/>
        <v>0</v>
      </c>
      <c r="Q239" s="161"/>
      <c r="R239" s="152"/>
      <c r="S239" s="140">
        <f t="shared" si="72"/>
        <v>0</v>
      </c>
      <c r="T239" s="142">
        <v>0</v>
      </c>
      <c r="U239" s="141">
        <f t="shared" si="73"/>
        <v>0</v>
      </c>
    </row>
    <row r="240" spans="1:21" s="4" customFormat="1" ht="46.5" customHeight="1">
      <c r="A240" s="153" t="s">
        <v>55</v>
      </c>
      <c r="B240" s="153" t="s">
        <v>1035</v>
      </c>
      <c r="C240" s="153" t="s">
        <v>58</v>
      </c>
      <c r="D240" s="155" t="s">
        <v>57</v>
      </c>
      <c r="E240" s="98" t="s">
        <v>6</v>
      </c>
      <c r="F240" s="113" t="s">
        <v>1046</v>
      </c>
      <c r="G240" s="72">
        <f>SUM(H240,K240,N240,O240,P240)</f>
        <v>35090000</v>
      </c>
      <c r="H240" s="73">
        <v>0</v>
      </c>
      <c r="I240" s="73">
        <v>0</v>
      </c>
      <c r="J240" s="72">
        <f>H240-I240</f>
        <v>0</v>
      </c>
      <c r="K240" s="73">
        <v>0</v>
      </c>
      <c r="L240" s="73">
        <v>0</v>
      </c>
      <c r="M240" s="72">
        <f>K240-L240</f>
        <v>0</v>
      </c>
      <c r="N240" s="72">
        <v>881388</v>
      </c>
      <c r="O240" s="72">
        <v>5818612</v>
      </c>
      <c r="P240" s="72">
        <v>28390000</v>
      </c>
      <c r="Q240" s="161" t="s">
        <v>783</v>
      </c>
      <c r="R240" s="150"/>
      <c r="S240" s="140">
        <f t="shared" si="72"/>
        <v>35090000</v>
      </c>
      <c r="T240" s="142">
        <v>35090000</v>
      </c>
      <c r="U240" s="141">
        <f t="shared" si="73"/>
        <v>0</v>
      </c>
    </row>
    <row r="241" spans="1:21" s="4" customFormat="1" ht="46.5" customHeight="1">
      <c r="A241" s="154"/>
      <c r="B241" s="153"/>
      <c r="C241" s="154"/>
      <c r="D241" s="155"/>
      <c r="E241" s="98" t="s">
        <v>7</v>
      </c>
      <c r="F241" s="113" t="s">
        <v>1046</v>
      </c>
      <c r="G241" s="72">
        <f>SUM(H241,K241,N241,O241,P241)</f>
        <v>35090000</v>
      </c>
      <c r="H241" s="73">
        <v>0</v>
      </c>
      <c r="I241" s="73">
        <v>0</v>
      </c>
      <c r="J241" s="72">
        <f>H241-I241</f>
        <v>0</v>
      </c>
      <c r="K241" s="73">
        <v>0</v>
      </c>
      <c r="L241" s="73">
        <v>0</v>
      </c>
      <c r="M241" s="72">
        <f>K241-L241</f>
        <v>0</v>
      </c>
      <c r="N241" s="72">
        <v>881388</v>
      </c>
      <c r="O241" s="101">
        <v>1004000</v>
      </c>
      <c r="P241" s="72">
        <v>33204612</v>
      </c>
      <c r="Q241" s="161"/>
      <c r="R241" s="151"/>
      <c r="S241" s="140">
        <f t="shared" si="72"/>
        <v>35090000</v>
      </c>
      <c r="T241" s="142">
        <v>35090000</v>
      </c>
      <c r="U241" s="141">
        <f t="shared" si="73"/>
        <v>0</v>
      </c>
    </row>
    <row r="242" spans="1:21" s="4" customFormat="1" ht="46.5" customHeight="1">
      <c r="A242" s="154"/>
      <c r="B242" s="153"/>
      <c r="C242" s="154"/>
      <c r="D242" s="155"/>
      <c r="E242" s="98" t="s">
        <v>8</v>
      </c>
      <c r="F242" s="103"/>
      <c r="G242" s="73">
        <f t="shared" ref="G242:P242" si="87">G241-G240</f>
        <v>0</v>
      </c>
      <c r="H242" s="73">
        <f t="shared" si="87"/>
        <v>0</v>
      </c>
      <c r="I242" s="73">
        <f t="shared" si="87"/>
        <v>0</v>
      </c>
      <c r="J242" s="73">
        <f t="shared" si="87"/>
        <v>0</v>
      </c>
      <c r="K242" s="73">
        <f t="shared" si="87"/>
        <v>0</v>
      </c>
      <c r="L242" s="73">
        <f t="shared" si="87"/>
        <v>0</v>
      </c>
      <c r="M242" s="73">
        <f t="shared" si="87"/>
        <v>0</v>
      </c>
      <c r="N242" s="73">
        <f t="shared" si="87"/>
        <v>0</v>
      </c>
      <c r="O242" s="73">
        <f t="shared" si="87"/>
        <v>-4814612</v>
      </c>
      <c r="P242" s="73">
        <f t="shared" si="87"/>
        <v>4814612</v>
      </c>
      <c r="Q242" s="161"/>
      <c r="R242" s="152"/>
      <c r="S242" s="140">
        <f t="shared" si="72"/>
        <v>0</v>
      </c>
      <c r="T242" s="142">
        <v>0</v>
      </c>
      <c r="U242" s="141">
        <f t="shared" si="73"/>
        <v>0</v>
      </c>
    </row>
    <row r="243" spans="1:21" s="4" customFormat="1" ht="45" customHeight="1">
      <c r="A243" s="177" t="s">
        <v>1038</v>
      </c>
      <c r="B243" s="153" t="s">
        <v>1035</v>
      </c>
      <c r="C243" s="164" t="s">
        <v>1047</v>
      </c>
      <c r="D243" s="156" t="s">
        <v>1029</v>
      </c>
      <c r="E243" s="98" t="s">
        <v>6</v>
      </c>
      <c r="F243" s="113" t="s">
        <v>1048</v>
      </c>
      <c r="G243" s="72">
        <f>SUM(H243,K243,N243,O243,P243)</f>
        <v>18400000</v>
      </c>
      <c r="H243" s="73">
        <v>0</v>
      </c>
      <c r="I243" s="73">
        <v>0</v>
      </c>
      <c r="J243" s="72">
        <f>H243-I243</f>
        <v>0</v>
      </c>
      <c r="K243" s="72">
        <v>1600000</v>
      </c>
      <c r="L243" s="72">
        <v>516717</v>
      </c>
      <c r="M243" s="72">
        <f>K243-L243</f>
        <v>1083283</v>
      </c>
      <c r="N243" s="72">
        <v>12005000</v>
      </c>
      <c r="O243" s="72">
        <v>4795000</v>
      </c>
      <c r="P243" s="72">
        <v>0</v>
      </c>
      <c r="Q243" s="165" t="s">
        <v>1049</v>
      </c>
      <c r="R243" s="150"/>
      <c r="S243" s="140">
        <f t="shared" si="72"/>
        <v>18400000</v>
      </c>
      <c r="T243" s="142">
        <v>18400000</v>
      </c>
      <c r="U243" s="141">
        <f t="shared" si="73"/>
        <v>0</v>
      </c>
    </row>
    <row r="244" spans="1:21" s="4" customFormat="1" ht="45" customHeight="1">
      <c r="A244" s="177"/>
      <c r="B244" s="153"/>
      <c r="C244" s="164"/>
      <c r="D244" s="156"/>
      <c r="E244" s="98" t="s">
        <v>7</v>
      </c>
      <c r="F244" s="113" t="s">
        <v>1048</v>
      </c>
      <c r="G244" s="72">
        <f>SUM(H244,K244,N244,O244,P244)</f>
        <v>21005000</v>
      </c>
      <c r="H244" s="73">
        <v>0</v>
      </c>
      <c r="I244" s="73">
        <v>0</v>
      </c>
      <c r="J244" s="72">
        <f>H244-I244</f>
        <v>0</v>
      </c>
      <c r="K244" s="72">
        <v>1600000</v>
      </c>
      <c r="L244" s="72">
        <v>1600000</v>
      </c>
      <c r="M244" s="72">
        <f>K244-L244</f>
        <v>0</v>
      </c>
      <c r="N244" s="72">
        <v>16005000</v>
      </c>
      <c r="O244" s="72">
        <v>3400000</v>
      </c>
      <c r="P244" s="72">
        <v>0</v>
      </c>
      <c r="Q244" s="165"/>
      <c r="R244" s="151"/>
      <c r="S244" s="140">
        <f t="shared" si="72"/>
        <v>21005000</v>
      </c>
      <c r="T244" s="142">
        <v>21005000</v>
      </c>
      <c r="U244" s="141">
        <f t="shared" si="73"/>
        <v>0</v>
      </c>
    </row>
    <row r="245" spans="1:21" s="4" customFormat="1" ht="45" customHeight="1">
      <c r="A245" s="177"/>
      <c r="B245" s="153"/>
      <c r="C245" s="164"/>
      <c r="D245" s="156"/>
      <c r="E245" s="98" t="s">
        <v>8</v>
      </c>
      <c r="F245" s="103"/>
      <c r="G245" s="73">
        <f t="shared" ref="G245:P245" si="88">G244-G243</f>
        <v>2605000</v>
      </c>
      <c r="H245" s="73">
        <f t="shared" si="88"/>
        <v>0</v>
      </c>
      <c r="I245" s="73">
        <f t="shared" si="88"/>
        <v>0</v>
      </c>
      <c r="J245" s="73">
        <f t="shared" si="88"/>
        <v>0</v>
      </c>
      <c r="K245" s="73">
        <f t="shared" si="88"/>
        <v>0</v>
      </c>
      <c r="L245" s="73">
        <f t="shared" si="88"/>
        <v>1083283</v>
      </c>
      <c r="M245" s="73">
        <f t="shared" si="88"/>
        <v>-1083283</v>
      </c>
      <c r="N245" s="73">
        <f t="shared" si="88"/>
        <v>4000000</v>
      </c>
      <c r="O245" s="73">
        <f t="shared" si="88"/>
        <v>-1395000</v>
      </c>
      <c r="P245" s="73">
        <f t="shared" si="88"/>
        <v>0</v>
      </c>
      <c r="Q245" s="165"/>
      <c r="R245" s="152"/>
      <c r="S245" s="140">
        <f t="shared" si="72"/>
        <v>2605000</v>
      </c>
      <c r="T245" s="142">
        <v>2605000</v>
      </c>
      <c r="U245" s="141">
        <f t="shared" si="73"/>
        <v>0</v>
      </c>
    </row>
    <row r="246" spans="1:21" s="4" customFormat="1" ht="46.5" customHeight="1">
      <c r="A246" s="153" t="s">
        <v>21</v>
      </c>
      <c r="B246" s="153" t="s">
        <v>778</v>
      </c>
      <c r="C246" s="153" t="s">
        <v>784</v>
      </c>
      <c r="D246" s="155" t="s">
        <v>57</v>
      </c>
      <c r="E246" s="98" t="s">
        <v>6</v>
      </c>
      <c r="F246" s="113" t="s">
        <v>1050</v>
      </c>
      <c r="G246" s="72">
        <f>SUM(H246,K246,N246,O246,P246)</f>
        <v>12200000</v>
      </c>
      <c r="H246" s="72">
        <v>0</v>
      </c>
      <c r="I246" s="72">
        <v>0</v>
      </c>
      <c r="J246" s="72">
        <f>H246-I246</f>
        <v>0</v>
      </c>
      <c r="K246" s="72">
        <v>0</v>
      </c>
      <c r="L246" s="72">
        <v>0</v>
      </c>
      <c r="M246" s="72">
        <f>K246-L246</f>
        <v>0</v>
      </c>
      <c r="N246" s="72">
        <v>10013500</v>
      </c>
      <c r="O246" s="72">
        <v>2186500</v>
      </c>
      <c r="P246" s="72">
        <v>0</v>
      </c>
      <c r="Q246" s="165" t="s">
        <v>785</v>
      </c>
      <c r="R246" s="150"/>
      <c r="S246" s="140">
        <f t="shared" si="72"/>
        <v>12200000</v>
      </c>
      <c r="T246" s="142">
        <v>12200000</v>
      </c>
      <c r="U246" s="141">
        <f t="shared" si="73"/>
        <v>0</v>
      </c>
    </row>
    <row r="247" spans="1:21" s="4" customFormat="1" ht="46.5" customHeight="1">
      <c r="A247" s="154"/>
      <c r="B247" s="154"/>
      <c r="C247" s="154"/>
      <c r="D247" s="155"/>
      <c r="E247" s="106" t="s">
        <v>7</v>
      </c>
      <c r="F247" s="113" t="s">
        <v>1050</v>
      </c>
      <c r="G247" s="72">
        <f>SUM(H247,K247,N247,O247,P247)</f>
        <v>12200000</v>
      </c>
      <c r="H247" s="73">
        <v>0</v>
      </c>
      <c r="I247" s="73">
        <v>0</v>
      </c>
      <c r="J247" s="72">
        <f>H247-I247</f>
        <v>0</v>
      </c>
      <c r="K247" s="73">
        <v>0</v>
      </c>
      <c r="L247" s="73">
        <v>0</v>
      </c>
      <c r="M247" s="73">
        <v>0</v>
      </c>
      <c r="N247" s="73">
        <v>10013500</v>
      </c>
      <c r="O247" s="73">
        <v>2186500</v>
      </c>
      <c r="P247" s="73">
        <v>0</v>
      </c>
      <c r="Q247" s="165"/>
      <c r="R247" s="151"/>
      <c r="S247" s="140">
        <f t="shared" si="72"/>
        <v>12200000</v>
      </c>
      <c r="T247" s="142">
        <v>12200000</v>
      </c>
      <c r="U247" s="141">
        <f t="shared" si="73"/>
        <v>0</v>
      </c>
    </row>
    <row r="248" spans="1:21" s="4" customFormat="1" ht="46.5" customHeight="1">
      <c r="A248" s="154"/>
      <c r="B248" s="154"/>
      <c r="C248" s="154"/>
      <c r="D248" s="155"/>
      <c r="E248" s="98" t="s">
        <v>8</v>
      </c>
      <c r="F248" s="103"/>
      <c r="G248" s="73">
        <f t="shared" ref="G248:P248" si="89">G247-G246</f>
        <v>0</v>
      </c>
      <c r="H248" s="73">
        <f t="shared" si="89"/>
        <v>0</v>
      </c>
      <c r="I248" s="73">
        <f t="shared" si="89"/>
        <v>0</v>
      </c>
      <c r="J248" s="73">
        <f t="shared" si="89"/>
        <v>0</v>
      </c>
      <c r="K248" s="73">
        <f t="shared" si="89"/>
        <v>0</v>
      </c>
      <c r="L248" s="73">
        <f t="shared" si="89"/>
        <v>0</v>
      </c>
      <c r="M248" s="73">
        <f t="shared" si="89"/>
        <v>0</v>
      </c>
      <c r="N248" s="73">
        <f t="shared" si="89"/>
        <v>0</v>
      </c>
      <c r="O248" s="73">
        <f t="shared" si="89"/>
        <v>0</v>
      </c>
      <c r="P248" s="73">
        <f t="shared" si="89"/>
        <v>0</v>
      </c>
      <c r="Q248" s="165"/>
      <c r="R248" s="152"/>
      <c r="S248" s="140">
        <f t="shared" si="72"/>
        <v>0</v>
      </c>
      <c r="T248" s="142">
        <v>0</v>
      </c>
      <c r="U248" s="141">
        <f t="shared" si="73"/>
        <v>0</v>
      </c>
    </row>
    <row r="249" spans="1:21" s="4" customFormat="1" ht="46.5" customHeight="1">
      <c r="A249" s="209" t="s">
        <v>1038</v>
      </c>
      <c r="B249" s="212" t="s">
        <v>1051</v>
      </c>
      <c r="C249" s="209" t="s">
        <v>1052</v>
      </c>
      <c r="D249" s="156" t="s">
        <v>1029</v>
      </c>
      <c r="E249" s="98" t="s">
        <v>6</v>
      </c>
      <c r="F249" s="113" t="s">
        <v>1053</v>
      </c>
      <c r="G249" s="72">
        <f>SUM(H249,K249,N249,O249,P249)</f>
        <v>24000000</v>
      </c>
      <c r="H249" s="42">
        <v>0</v>
      </c>
      <c r="I249" s="42">
        <v>0</v>
      </c>
      <c r="J249" s="72">
        <f>H249-I249</f>
        <v>0</v>
      </c>
      <c r="K249" s="42">
        <v>0</v>
      </c>
      <c r="L249" s="42">
        <v>0</v>
      </c>
      <c r="M249" s="42">
        <v>0</v>
      </c>
      <c r="N249" s="42">
        <v>300000</v>
      </c>
      <c r="O249" s="42">
        <v>4000000</v>
      </c>
      <c r="P249" s="42">
        <v>19700000</v>
      </c>
      <c r="Q249" s="165" t="s">
        <v>786</v>
      </c>
      <c r="R249" s="150"/>
      <c r="S249" s="140">
        <f t="shared" si="72"/>
        <v>24000000</v>
      </c>
      <c r="T249" s="142">
        <v>24000000</v>
      </c>
      <c r="U249" s="141">
        <f t="shared" si="73"/>
        <v>0</v>
      </c>
    </row>
    <row r="250" spans="1:21" s="4" customFormat="1" ht="46.5" customHeight="1">
      <c r="A250" s="210"/>
      <c r="B250" s="213"/>
      <c r="C250" s="210"/>
      <c r="D250" s="156"/>
      <c r="E250" s="98" t="s">
        <v>7</v>
      </c>
      <c r="F250" s="113" t="s">
        <v>1053</v>
      </c>
      <c r="G250" s="72">
        <f>SUM(H250,K250,N250,O250,P250)</f>
        <v>24000000</v>
      </c>
      <c r="H250" s="42">
        <v>0</v>
      </c>
      <c r="I250" s="42">
        <v>0</v>
      </c>
      <c r="J250" s="72">
        <f>H250-I250</f>
        <v>0</v>
      </c>
      <c r="K250" s="42">
        <v>0</v>
      </c>
      <c r="L250" s="42">
        <v>0</v>
      </c>
      <c r="M250" s="42">
        <v>0</v>
      </c>
      <c r="N250" s="72">
        <v>302160</v>
      </c>
      <c r="O250" s="42">
        <v>4000000</v>
      </c>
      <c r="P250" s="72">
        <v>19697840</v>
      </c>
      <c r="Q250" s="165"/>
      <c r="R250" s="151"/>
      <c r="S250" s="140">
        <f t="shared" si="72"/>
        <v>24000000</v>
      </c>
      <c r="T250" s="142">
        <v>24000000</v>
      </c>
      <c r="U250" s="141">
        <f t="shared" si="73"/>
        <v>0</v>
      </c>
    </row>
    <row r="251" spans="1:21" s="4" customFormat="1" ht="46.5" customHeight="1">
      <c r="A251" s="211"/>
      <c r="B251" s="214"/>
      <c r="C251" s="211"/>
      <c r="D251" s="156"/>
      <c r="E251" s="98" t="s">
        <v>8</v>
      </c>
      <c r="F251" s="103"/>
      <c r="G251" s="73">
        <f t="shared" ref="G251:P251" si="90">G250-G249</f>
        <v>0</v>
      </c>
      <c r="H251" s="73">
        <f t="shared" si="90"/>
        <v>0</v>
      </c>
      <c r="I251" s="73">
        <f t="shared" si="90"/>
        <v>0</v>
      </c>
      <c r="J251" s="73">
        <f t="shared" si="90"/>
        <v>0</v>
      </c>
      <c r="K251" s="73">
        <f t="shared" si="90"/>
        <v>0</v>
      </c>
      <c r="L251" s="73">
        <f t="shared" si="90"/>
        <v>0</v>
      </c>
      <c r="M251" s="73">
        <f t="shared" si="90"/>
        <v>0</v>
      </c>
      <c r="N251" s="73">
        <f t="shared" si="90"/>
        <v>2160</v>
      </c>
      <c r="O251" s="73">
        <f t="shared" si="90"/>
        <v>0</v>
      </c>
      <c r="P251" s="73">
        <f t="shared" si="90"/>
        <v>-2160</v>
      </c>
      <c r="Q251" s="165"/>
      <c r="R251" s="152"/>
      <c r="S251" s="140">
        <f t="shared" si="72"/>
        <v>0</v>
      </c>
      <c r="T251" s="142">
        <v>0</v>
      </c>
      <c r="U251" s="141">
        <f t="shared" si="73"/>
        <v>0</v>
      </c>
    </row>
    <row r="252" spans="1:21" s="4" customFormat="1" ht="46.5" customHeight="1">
      <c r="A252" s="177" t="s">
        <v>21</v>
      </c>
      <c r="B252" s="153" t="s">
        <v>72</v>
      </c>
      <c r="C252" s="153" t="s">
        <v>1054</v>
      </c>
      <c r="D252" s="155" t="s">
        <v>1029</v>
      </c>
      <c r="E252" s="98" t="s">
        <v>6</v>
      </c>
      <c r="F252" s="103" t="s">
        <v>73</v>
      </c>
      <c r="G252" s="72">
        <f>SUM(H252,K252,N252,O252,P252)</f>
        <v>39400000</v>
      </c>
      <c r="H252" s="62">
        <v>33402602</v>
      </c>
      <c r="I252" s="62">
        <v>33402602</v>
      </c>
      <c r="J252" s="72">
        <f>H252-I252</f>
        <v>0</v>
      </c>
      <c r="K252" s="62">
        <v>5997398</v>
      </c>
      <c r="L252" s="62">
        <v>5356646</v>
      </c>
      <c r="M252" s="62">
        <f>K252-L252</f>
        <v>640752</v>
      </c>
      <c r="N252" s="62">
        <v>0</v>
      </c>
      <c r="O252" s="62">
        <v>0</v>
      </c>
      <c r="P252" s="62">
        <v>0</v>
      </c>
      <c r="Q252" s="165" t="s">
        <v>928</v>
      </c>
      <c r="R252" s="150"/>
      <c r="S252" s="140">
        <f t="shared" si="72"/>
        <v>39400000</v>
      </c>
      <c r="T252" s="142">
        <v>39400000</v>
      </c>
      <c r="U252" s="141">
        <f t="shared" si="73"/>
        <v>0</v>
      </c>
    </row>
    <row r="253" spans="1:21" s="4" customFormat="1" ht="46.5" customHeight="1">
      <c r="A253" s="177"/>
      <c r="B253" s="153"/>
      <c r="C253" s="153"/>
      <c r="D253" s="155"/>
      <c r="E253" s="98" t="s">
        <v>7</v>
      </c>
      <c r="F253" s="103" t="s">
        <v>73</v>
      </c>
      <c r="G253" s="72">
        <f>SUM(H253,K253,N253,O253,P253)</f>
        <v>39400000</v>
      </c>
      <c r="H253" s="62">
        <v>33402602</v>
      </c>
      <c r="I253" s="62">
        <v>33402602</v>
      </c>
      <c r="J253" s="72">
        <f>H253-I253</f>
        <v>0</v>
      </c>
      <c r="K253" s="62">
        <v>5997398</v>
      </c>
      <c r="L253" s="62">
        <v>5356646</v>
      </c>
      <c r="M253" s="62">
        <f>K253-L253</f>
        <v>640752</v>
      </c>
      <c r="N253" s="62">
        <v>0</v>
      </c>
      <c r="O253" s="62">
        <v>0</v>
      </c>
      <c r="P253" s="62">
        <v>0</v>
      </c>
      <c r="Q253" s="165"/>
      <c r="R253" s="151"/>
      <c r="S253" s="140">
        <f t="shared" si="72"/>
        <v>39400000</v>
      </c>
      <c r="T253" s="142">
        <v>39400000</v>
      </c>
      <c r="U253" s="141">
        <f t="shared" si="73"/>
        <v>0</v>
      </c>
    </row>
    <row r="254" spans="1:21" s="14" customFormat="1" ht="46.5" customHeight="1">
      <c r="A254" s="177"/>
      <c r="B254" s="153"/>
      <c r="C254" s="153"/>
      <c r="D254" s="155"/>
      <c r="E254" s="98" t="s">
        <v>8</v>
      </c>
      <c r="F254" s="103"/>
      <c r="G254" s="73">
        <f t="shared" ref="G254:P254" si="91">G253-G252</f>
        <v>0</v>
      </c>
      <c r="H254" s="73">
        <f t="shared" si="91"/>
        <v>0</v>
      </c>
      <c r="I254" s="73">
        <f t="shared" si="91"/>
        <v>0</v>
      </c>
      <c r="J254" s="73">
        <f t="shared" si="91"/>
        <v>0</v>
      </c>
      <c r="K254" s="73">
        <f t="shared" si="91"/>
        <v>0</v>
      </c>
      <c r="L254" s="73">
        <f t="shared" si="91"/>
        <v>0</v>
      </c>
      <c r="M254" s="73">
        <f t="shared" si="91"/>
        <v>0</v>
      </c>
      <c r="N254" s="73">
        <f t="shared" si="91"/>
        <v>0</v>
      </c>
      <c r="O254" s="73">
        <f t="shared" si="91"/>
        <v>0</v>
      </c>
      <c r="P254" s="73">
        <f t="shared" si="91"/>
        <v>0</v>
      </c>
      <c r="Q254" s="165"/>
      <c r="R254" s="152"/>
      <c r="S254" s="140">
        <f t="shared" si="72"/>
        <v>0</v>
      </c>
      <c r="T254" s="143">
        <v>0</v>
      </c>
      <c r="U254" s="141">
        <f t="shared" si="73"/>
        <v>0</v>
      </c>
    </row>
    <row r="255" spans="1:21" s="4" customFormat="1" ht="46.5" customHeight="1">
      <c r="A255" s="153" t="s">
        <v>55</v>
      </c>
      <c r="B255" s="153" t="s">
        <v>788</v>
      </c>
      <c r="C255" s="166" t="s">
        <v>789</v>
      </c>
      <c r="D255" s="158" t="s">
        <v>57</v>
      </c>
      <c r="E255" s="98" t="s">
        <v>6</v>
      </c>
      <c r="F255" s="103" t="s">
        <v>1055</v>
      </c>
      <c r="G255" s="72">
        <f>SUM(H255,K255,N255,O255,P255)</f>
        <v>8700000</v>
      </c>
      <c r="H255" s="73">
        <v>7151820</v>
      </c>
      <c r="I255" s="73">
        <v>4634994</v>
      </c>
      <c r="J255" s="72">
        <f>H255-I255</f>
        <v>2516826</v>
      </c>
      <c r="K255" s="72">
        <v>0</v>
      </c>
      <c r="L255" s="72">
        <v>0</v>
      </c>
      <c r="M255" s="72">
        <f>K255-L255</f>
        <v>0</v>
      </c>
      <c r="N255" s="72">
        <v>0</v>
      </c>
      <c r="O255" s="72">
        <v>1548180</v>
      </c>
      <c r="P255" s="72">
        <v>0</v>
      </c>
      <c r="Q255" s="165" t="s">
        <v>787</v>
      </c>
      <c r="R255" s="150"/>
      <c r="S255" s="140">
        <f t="shared" si="72"/>
        <v>8700000</v>
      </c>
      <c r="T255" s="142">
        <v>8700000</v>
      </c>
      <c r="U255" s="141">
        <f t="shared" si="73"/>
        <v>0</v>
      </c>
    </row>
    <row r="256" spans="1:21" s="4" customFormat="1" ht="46.5" customHeight="1">
      <c r="A256" s="154"/>
      <c r="B256" s="154"/>
      <c r="C256" s="166"/>
      <c r="D256" s="158"/>
      <c r="E256" s="22" t="s">
        <v>913</v>
      </c>
      <c r="F256" s="103" t="s">
        <v>1055</v>
      </c>
      <c r="G256" s="72">
        <f>SUM(H256,K256,N256,O256,P256)</f>
        <v>8700000</v>
      </c>
      <c r="H256" s="73">
        <v>7151820</v>
      </c>
      <c r="I256" s="73">
        <v>4634994</v>
      </c>
      <c r="J256" s="72">
        <f>H256-I256</f>
        <v>2516826</v>
      </c>
      <c r="K256" s="62">
        <v>0</v>
      </c>
      <c r="L256" s="62">
        <v>0</v>
      </c>
      <c r="M256" s="62">
        <f>K256-L256</f>
        <v>0</v>
      </c>
      <c r="N256" s="72">
        <v>0</v>
      </c>
      <c r="O256" s="72">
        <v>0</v>
      </c>
      <c r="P256" s="72">
        <v>1548180</v>
      </c>
      <c r="Q256" s="165"/>
      <c r="R256" s="151"/>
      <c r="S256" s="140">
        <f t="shared" si="72"/>
        <v>8700000</v>
      </c>
      <c r="T256" s="142">
        <v>8700000</v>
      </c>
      <c r="U256" s="141">
        <f t="shared" si="73"/>
        <v>0</v>
      </c>
    </row>
    <row r="257" spans="1:21" s="4" customFormat="1" ht="46.5" customHeight="1">
      <c r="A257" s="154"/>
      <c r="B257" s="154"/>
      <c r="C257" s="166"/>
      <c r="D257" s="158"/>
      <c r="E257" s="98" t="s">
        <v>8</v>
      </c>
      <c r="F257" s="103"/>
      <c r="G257" s="73">
        <f t="shared" ref="G257:P257" si="92">G256-G255</f>
        <v>0</v>
      </c>
      <c r="H257" s="73">
        <f t="shared" si="92"/>
        <v>0</v>
      </c>
      <c r="I257" s="73">
        <f t="shared" si="92"/>
        <v>0</v>
      </c>
      <c r="J257" s="73">
        <f t="shared" si="92"/>
        <v>0</v>
      </c>
      <c r="K257" s="73">
        <f t="shared" si="92"/>
        <v>0</v>
      </c>
      <c r="L257" s="73">
        <f t="shared" si="92"/>
        <v>0</v>
      </c>
      <c r="M257" s="73">
        <f t="shared" si="92"/>
        <v>0</v>
      </c>
      <c r="N257" s="73">
        <f t="shared" si="92"/>
        <v>0</v>
      </c>
      <c r="O257" s="73">
        <f t="shared" si="92"/>
        <v>-1548180</v>
      </c>
      <c r="P257" s="73">
        <f t="shared" si="92"/>
        <v>1548180</v>
      </c>
      <c r="Q257" s="165"/>
      <c r="R257" s="152"/>
      <c r="S257" s="140">
        <f t="shared" si="72"/>
        <v>0</v>
      </c>
      <c r="T257" s="142">
        <v>0</v>
      </c>
      <c r="U257" s="141">
        <f t="shared" si="73"/>
        <v>0</v>
      </c>
    </row>
    <row r="258" spans="1:21" s="43" customFormat="1" ht="45.75" customHeight="1">
      <c r="A258" s="159" t="s">
        <v>21</v>
      </c>
      <c r="B258" s="159" t="s">
        <v>790</v>
      </c>
      <c r="C258" s="159" t="s">
        <v>791</v>
      </c>
      <c r="D258" s="158" t="s">
        <v>57</v>
      </c>
      <c r="E258" s="98" t="s">
        <v>6</v>
      </c>
      <c r="F258" s="103" t="s">
        <v>1056</v>
      </c>
      <c r="G258" s="72">
        <f>SUM(H258,K258,N258,O258,P258)</f>
        <v>83300000</v>
      </c>
      <c r="H258" s="62">
        <v>25710000</v>
      </c>
      <c r="I258" s="62">
        <v>25710000</v>
      </c>
      <c r="J258" s="72">
        <f>H258-I258</f>
        <v>0</v>
      </c>
      <c r="K258" s="62">
        <v>5013150</v>
      </c>
      <c r="L258" s="62">
        <v>3402685</v>
      </c>
      <c r="M258" s="62">
        <f>K258-L258</f>
        <v>1610465</v>
      </c>
      <c r="N258" s="62">
        <v>12234064</v>
      </c>
      <c r="O258" s="62">
        <v>11300000</v>
      </c>
      <c r="P258" s="62">
        <v>29042786</v>
      </c>
      <c r="Q258" s="161" t="s">
        <v>792</v>
      </c>
      <c r="R258" s="241"/>
      <c r="S258" s="140">
        <f t="shared" si="72"/>
        <v>83300000</v>
      </c>
      <c r="T258" s="141">
        <v>83300000</v>
      </c>
      <c r="U258" s="141">
        <f t="shared" si="73"/>
        <v>0</v>
      </c>
    </row>
    <row r="259" spans="1:21" s="43" customFormat="1" ht="45.75" customHeight="1">
      <c r="A259" s="160"/>
      <c r="B259" s="160"/>
      <c r="C259" s="160"/>
      <c r="D259" s="158"/>
      <c r="E259" s="22" t="s">
        <v>913</v>
      </c>
      <c r="F259" s="103" t="s">
        <v>1056</v>
      </c>
      <c r="G259" s="72">
        <f>SUM(H259,K259,N259,O259,P259)</f>
        <v>83300000</v>
      </c>
      <c r="H259" s="62">
        <v>25710000</v>
      </c>
      <c r="I259" s="62">
        <v>25710000</v>
      </c>
      <c r="J259" s="72">
        <f>H259-I259</f>
        <v>0</v>
      </c>
      <c r="K259" s="62">
        <v>5013150</v>
      </c>
      <c r="L259" s="62">
        <v>3402685</v>
      </c>
      <c r="M259" s="62">
        <f>K259-L259</f>
        <v>1610465</v>
      </c>
      <c r="N259" s="62">
        <v>12234064</v>
      </c>
      <c r="O259" s="62">
        <v>11300000</v>
      </c>
      <c r="P259" s="62">
        <v>29042786</v>
      </c>
      <c r="Q259" s="161"/>
      <c r="R259" s="242"/>
      <c r="S259" s="140">
        <f t="shared" si="72"/>
        <v>83300000</v>
      </c>
      <c r="T259" s="141">
        <v>83300000</v>
      </c>
      <c r="U259" s="141">
        <f t="shared" si="73"/>
        <v>0</v>
      </c>
    </row>
    <row r="260" spans="1:21" s="43" customFormat="1" ht="45.75" customHeight="1">
      <c r="A260" s="160"/>
      <c r="B260" s="160"/>
      <c r="C260" s="160"/>
      <c r="D260" s="158"/>
      <c r="E260" s="98" t="s">
        <v>8</v>
      </c>
      <c r="F260" s="103"/>
      <c r="G260" s="73">
        <f t="shared" ref="G260:P260" si="93">G259-G258</f>
        <v>0</v>
      </c>
      <c r="H260" s="73">
        <f t="shared" si="93"/>
        <v>0</v>
      </c>
      <c r="I260" s="73">
        <f t="shared" si="93"/>
        <v>0</v>
      </c>
      <c r="J260" s="73">
        <f t="shared" si="93"/>
        <v>0</v>
      </c>
      <c r="K260" s="73">
        <f t="shared" si="93"/>
        <v>0</v>
      </c>
      <c r="L260" s="73">
        <f t="shared" si="93"/>
        <v>0</v>
      </c>
      <c r="M260" s="73">
        <f t="shared" si="93"/>
        <v>0</v>
      </c>
      <c r="N260" s="73">
        <f t="shared" si="93"/>
        <v>0</v>
      </c>
      <c r="O260" s="73">
        <f t="shared" si="93"/>
        <v>0</v>
      </c>
      <c r="P260" s="73">
        <f t="shared" si="93"/>
        <v>0</v>
      </c>
      <c r="Q260" s="161"/>
      <c r="R260" s="243"/>
      <c r="S260" s="140">
        <f t="shared" si="72"/>
        <v>0</v>
      </c>
      <c r="T260" s="141">
        <v>0</v>
      </c>
      <c r="U260" s="141">
        <f t="shared" si="73"/>
        <v>0</v>
      </c>
    </row>
    <row r="261" spans="1:21" s="1" customFormat="1" ht="45.75" customHeight="1">
      <c r="A261" s="177" t="s">
        <v>1057</v>
      </c>
      <c r="B261" s="153" t="s">
        <v>72</v>
      </c>
      <c r="C261" s="153" t="s">
        <v>1058</v>
      </c>
      <c r="D261" s="155" t="s">
        <v>1029</v>
      </c>
      <c r="E261" s="98" t="s">
        <v>6</v>
      </c>
      <c r="F261" s="103" t="s">
        <v>1059</v>
      </c>
      <c r="G261" s="72">
        <f>SUM(H261,K261,N261,O261,P261)</f>
        <v>5500000</v>
      </c>
      <c r="H261" s="73">
        <v>1759821</v>
      </c>
      <c r="I261" s="73">
        <v>1759821</v>
      </c>
      <c r="J261" s="72">
        <f>H261-I261</f>
        <v>0</v>
      </c>
      <c r="K261" s="72">
        <v>1437191</v>
      </c>
      <c r="L261" s="62">
        <v>1418690</v>
      </c>
      <c r="M261" s="62">
        <f>K261-L261</f>
        <v>18501</v>
      </c>
      <c r="N261" s="72">
        <v>0</v>
      </c>
      <c r="O261" s="72">
        <v>2302988</v>
      </c>
      <c r="P261" s="62">
        <v>0</v>
      </c>
      <c r="Q261" s="165" t="s">
        <v>793</v>
      </c>
      <c r="R261" s="238"/>
      <c r="S261" s="140">
        <f t="shared" si="72"/>
        <v>5500000</v>
      </c>
      <c r="T261" s="146">
        <v>5500000</v>
      </c>
      <c r="U261" s="141">
        <f t="shared" si="73"/>
        <v>0</v>
      </c>
    </row>
    <row r="262" spans="1:21" s="1" customFormat="1" ht="45.75" customHeight="1">
      <c r="A262" s="177"/>
      <c r="B262" s="153"/>
      <c r="C262" s="153"/>
      <c r="D262" s="155"/>
      <c r="E262" s="98" t="s">
        <v>7</v>
      </c>
      <c r="F262" s="103" t="s">
        <v>1059</v>
      </c>
      <c r="G262" s="72">
        <f>SUM(H262,K262,N262,O262,P262)</f>
        <v>5500000</v>
      </c>
      <c r="H262" s="73">
        <v>1759821</v>
      </c>
      <c r="I262" s="73">
        <v>1759821</v>
      </c>
      <c r="J262" s="72">
        <f>H262-I262</f>
        <v>0</v>
      </c>
      <c r="K262" s="72">
        <v>1437191</v>
      </c>
      <c r="L262" s="62">
        <v>1418690</v>
      </c>
      <c r="M262" s="62">
        <f>K262-L262</f>
        <v>18501</v>
      </c>
      <c r="N262" s="72">
        <v>0</v>
      </c>
      <c r="O262" s="72">
        <v>0</v>
      </c>
      <c r="P262" s="72">
        <v>2302988</v>
      </c>
      <c r="Q262" s="165"/>
      <c r="R262" s="239"/>
      <c r="S262" s="140">
        <f t="shared" si="72"/>
        <v>5500000</v>
      </c>
      <c r="T262" s="146">
        <v>5500000</v>
      </c>
      <c r="U262" s="141">
        <f t="shared" si="73"/>
        <v>0</v>
      </c>
    </row>
    <row r="263" spans="1:21" s="1" customFormat="1" ht="45.75" customHeight="1">
      <c r="A263" s="177"/>
      <c r="B263" s="153"/>
      <c r="C263" s="153"/>
      <c r="D263" s="155"/>
      <c r="E263" s="98" t="s">
        <v>8</v>
      </c>
      <c r="F263" s="103"/>
      <c r="G263" s="73">
        <f t="shared" ref="G263:P263" si="94">G262-G261</f>
        <v>0</v>
      </c>
      <c r="H263" s="73">
        <f t="shared" si="94"/>
        <v>0</v>
      </c>
      <c r="I263" s="73">
        <f t="shared" si="94"/>
        <v>0</v>
      </c>
      <c r="J263" s="73">
        <f t="shared" si="94"/>
        <v>0</v>
      </c>
      <c r="K263" s="73">
        <f t="shared" si="94"/>
        <v>0</v>
      </c>
      <c r="L263" s="73">
        <f t="shared" si="94"/>
        <v>0</v>
      </c>
      <c r="M263" s="73">
        <f t="shared" si="94"/>
        <v>0</v>
      </c>
      <c r="N263" s="73">
        <f t="shared" si="94"/>
        <v>0</v>
      </c>
      <c r="O263" s="73">
        <f t="shared" si="94"/>
        <v>-2302988</v>
      </c>
      <c r="P263" s="73">
        <f t="shared" si="94"/>
        <v>2302988</v>
      </c>
      <c r="Q263" s="165"/>
      <c r="R263" s="240"/>
      <c r="S263" s="140">
        <f t="shared" si="72"/>
        <v>0</v>
      </c>
      <c r="T263" s="146">
        <v>0</v>
      </c>
      <c r="U263" s="141">
        <f t="shared" si="73"/>
        <v>0</v>
      </c>
    </row>
    <row r="264" spans="1:21" s="4" customFormat="1" ht="45.75" customHeight="1">
      <c r="A264" s="177" t="s">
        <v>1057</v>
      </c>
      <c r="B264" s="153" t="s">
        <v>72</v>
      </c>
      <c r="C264" s="153" t="s">
        <v>1060</v>
      </c>
      <c r="D264" s="155" t="s">
        <v>1029</v>
      </c>
      <c r="E264" s="98" t="s">
        <v>6</v>
      </c>
      <c r="F264" s="103" t="s">
        <v>1061</v>
      </c>
      <c r="G264" s="72">
        <f>SUM(H264,K264,N264,O264,P264)</f>
        <v>5400000</v>
      </c>
      <c r="H264" s="62">
        <v>884470</v>
      </c>
      <c r="I264" s="62">
        <v>884470</v>
      </c>
      <c r="J264" s="72">
        <f>H264-I264</f>
        <v>0</v>
      </c>
      <c r="K264" s="62">
        <v>2533918</v>
      </c>
      <c r="L264" s="62">
        <v>1562497</v>
      </c>
      <c r="M264" s="62">
        <f>K264-L264</f>
        <v>971421</v>
      </c>
      <c r="N264" s="62">
        <v>403600</v>
      </c>
      <c r="O264" s="62">
        <v>1578012</v>
      </c>
      <c r="P264" s="62">
        <v>0</v>
      </c>
      <c r="Q264" s="161" t="s">
        <v>794</v>
      </c>
      <c r="R264" s="150"/>
      <c r="S264" s="140">
        <f t="shared" si="72"/>
        <v>5400000</v>
      </c>
      <c r="T264" s="142">
        <v>5400000</v>
      </c>
      <c r="U264" s="141">
        <f t="shared" si="73"/>
        <v>0</v>
      </c>
    </row>
    <row r="265" spans="1:21" s="4" customFormat="1" ht="45.75" customHeight="1">
      <c r="A265" s="177"/>
      <c r="B265" s="153"/>
      <c r="C265" s="153"/>
      <c r="D265" s="155"/>
      <c r="E265" s="98" t="s">
        <v>7</v>
      </c>
      <c r="F265" s="103" t="s">
        <v>1062</v>
      </c>
      <c r="G265" s="72">
        <f>SUM(H265,K265,N265,O265,P265)</f>
        <v>5400000</v>
      </c>
      <c r="H265" s="62">
        <v>884470</v>
      </c>
      <c r="I265" s="62">
        <v>884470</v>
      </c>
      <c r="J265" s="72">
        <f>H265-I265</f>
        <v>0</v>
      </c>
      <c r="K265" s="62">
        <v>2533918</v>
      </c>
      <c r="L265" s="62">
        <v>1562497</v>
      </c>
      <c r="M265" s="62">
        <f>K265-L265</f>
        <v>971421</v>
      </c>
      <c r="N265" s="62">
        <v>403600</v>
      </c>
      <c r="O265" s="62">
        <v>1578012</v>
      </c>
      <c r="P265" s="62">
        <v>0</v>
      </c>
      <c r="Q265" s="161"/>
      <c r="R265" s="151"/>
      <c r="S265" s="140">
        <f t="shared" si="72"/>
        <v>5400000</v>
      </c>
      <c r="T265" s="142">
        <v>5400000</v>
      </c>
      <c r="U265" s="141">
        <f t="shared" si="73"/>
        <v>0</v>
      </c>
    </row>
    <row r="266" spans="1:21" s="4" customFormat="1" ht="45.75" customHeight="1">
      <c r="A266" s="177"/>
      <c r="B266" s="153"/>
      <c r="C266" s="153"/>
      <c r="D266" s="155"/>
      <c r="E266" s="98" t="s">
        <v>8</v>
      </c>
      <c r="F266" s="103"/>
      <c r="G266" s="73">
        <f t="shared" ref="G266:P266" si="95">G265-G264</f>
        <v>0</v>
      </c>
      <c r="H266" s="73">
        <f t="shared" si="95"/>
        <v>0</v>
      </c>
      <c r="I266" s="73">
        <f t="shared" si="95"/>
        <v>0</v>
      </c>
      <c r="J266" s="73">
        <f t="shared" si="95"/>
        <v>0</v>
      </c>
      <c r="K266" s="73">
        <f t="shared" si="95"/>
        <v>0</v>
      </c>
      <c r="L266" s="73">
        <f t="shared" si="95"/>
        <v>0</v>
      </c>
      <c r="M266" s="73">
        <f t="shared" si="95"/>
        <v>0</v>
      </c>
      <c r="N266" s="73">
        <f t="shared" si="95"/>
        <v>0</v>
      </c>
      <c r="O266" s="73">
        <f t="shared" si="95"/>
        <v>0</v>
      </c>
      <c r="P266" s="73">
        <f t="shared" si="95"/>
        <v>0</v>
      </c>
      <c r="Q266" s="161"/>
      <c r="R266" s="152"/>
      <c r="S266" s="140">
        <f t="shared" ref="S266:S329" si="96">SUM(H266,K266,N266,O266,P266)</f>
        <v>0</v>
      </c>
      <c r="T266" s="142">
        <v>0</v>
      </c>
      <c r="U266" s="141">
        <f t="shared" ref="U266:U329" si="97">IF(S266=G266,0,1)</f>
        <v>0</v>
      </c>
    </row>
    <row r="267" spans="1:21" s="4" customFormat="1" ht="42.75" customHeight="1">
      <c r="A267" s="153" t="s">
        <v>55</v>
      </c>
      <c r="B267" s="153" t="s">
        <v>788</v>
      </c>
      <c r="C267" s="153" t="s">
        <v>795</v>
      </c>
      <c r="D267" s="158" t="s">
        <v>57</v>
      </c>
      <c r="E267" s="98" t="s">
        <v>6</v>
      </c>
      <c r="F267" s="103" t="s">
        <v>1063</v>
      </c>
      <c r="G267" s="72">
        <f>SUM(H267,K267,N267,O267,P267)</f>
        <v>25000000</v>
      </c>
      <c r="H267" s="72">
        <v>4513840</v>
      </c>
      <c r="I267" s="72">
        <v>4513840</v>
      </c>
      <c r="J267" s="72">
        <f>H267-I267</f>
        <v>0</v>
      </c>
      <c r="K267" s="72">
        <v>2016060</v>
      </c>
      <c r="L267" s="62">
        <v>1592191</v>
      </c>
      <c r="M267" s="62">
        <f>K267-L267</f>
        <v>423869</v>
      </c>
      <c r="N267" s="72">
        <v>1806480</v>
      </c>
      <c r="O267" s="72">
        <v>1000000</v>
      </c>
      <c r="P267" s="62">
        <v>15663620</v>
      </c>
      <c r="Q267" s="165" t="s">
        <v>796</v>
      </c>
      <c r="R267" s="150"/>
      <c r="S267" s="140">
        <f t="shared" si="96"/>
        <v>25000000</v>
      </c>
      <c r="T267" s="142">
        <v>25000000</v>
      </c>
      <c r="U267" s="141">
        <f t="shared" si="97"/>
        <v>0</v>
      </c>
    </row>
    <row r="268" spans="1:21" s="4" customFormat="1" ht="42.75" customHeight="1">
      <c r="A268" s="154"/>
      <c r="B268" s="154"/>
      <c r="C268" s="153"/>
      <c r="D268" s="158"/>
      <c r="E268" s="98" t="s">
        <v>7</v>
      </c>
      <c r="F268" s="103" t="s">
        <v>1063</v>
      </c>
      <c r="G268" s="72">
        <f>SUM(H268,K268,N268,O268,P268)</f>
        <v>25000000</v>
      </c>
      <c r="H268" s="72">
        <v>4513840</v>
      </c>
      <c r="I268" s="72">
        <v>4513840</v>
      </c>
      <c r="J268" s="72">
        <f>H268-I268</f>
        <v>0</v>
      </c>
      <c r="K268" s="72">
        <v>2016060</v>
      </c>
      <c r="L268" s="62">
        <v>1592191</v>
      </c>
      <c r="M268" s="62">
        <f>K268-L268</f>
        <v>423869</v>
      </c>
      <c r="N268" s="72">
        <v>1806480</v>
      </c>
      <c r="O268" s="72">
        <v>0</v>
      </c>
      <c r="P268" s="62">
        <v>16663620</v>
      </c>
      <c r="Q268" s="165"/>
      <c r="R268" s="151"/>
      <c r="S268" s="140">
        <f t="shared" si="96"/>
        <v>25000000</v>
      </c>
      <c r="T268" s="142">
        <v>25000000</v>
      </c>
      <c r="U268" s="141">
        <f t="shared" si="97"/>
        <v>0</v>
      </c>
    </row>
    <row r="269" spans="1:21" s="4" customFormat="1" ht="39" customHeight="1">
      <c r="A269" s="154"/>
      <c r="B269" s="154"/>
      <c r="C269" s="153"/>
      <c r="D269" s="158"/>
      <c r="E269" s="98" t="s">
        <v>8</v>
      </c>
      <c r="F269" s="103"/>
      <c r="G269" s="73">
        <f t="shared" ref="G269:P269" si="98">G268-G267</f>
        <v>0</v>
      </c>
      <c r="H269" s="73">
        <f t="shared" si="98"/>
        <v>0</v>
      </c>
      <c r="I269" s="73">
        <f t="shared" si="98"/>
        <v>0</v>
      </c>
      <c r="J269" s="73">
        <f t="shared" si="98"/>
        <v>0</v>
      </c>
      <c r="K269" s="73">
        <f t="shared" si="98"/>
        <v>0</v>
      </c>
      <c r="L269" s="73">
        <f t="shared" si="98"/>
        <v>0</v>
      </c>
      <c r="M269" s="73">
        <f t="shared" si="98"/>
        <v>0</v>
      </c>
      <c r="N269" s="73">
        <f t="shared" si="98"/>
        <v>0</v>
      </c>
      <c r="O269" s="73">
        <f t="shared" si="98"/>
        <v>-1000000</v>
      </c>
      <c r="P269" s="73">
        <f t="shared" si="98"/>
        <v>1000000</v>
      </c>
      <c r="Q269" s="165"/>
      <c r="R269" s="152"/>
      <c r="S269" s="140">
        <f t="shared" si="96"/>
        <v>0</v>
      </c>
      <c r="T269" s="142">
        <v>0</v>
      </c>
      <c r="U269" s="141">
        <f t="shared" si="97"/>
        <v>0</v>
      </c>
    </row>
    <row r="270" spans="1:21" s="4" customFormat="1" ht="48.75" customHeight="1">
      <c r="A270" s="153" t="s">
        <v>55</v>
      </c>
      <c r="B270" s="153" t="s">
        <v>788</v>
      </c>
      <c r="C270" s="153" t="s">
        <v>797</v>
      </c>
      <c r="D270" s="158" t="s">
        <v>57</v>
      </c>
      <c r="E270" s="98" t="s">
        <v>6</v>
      </c>
      <c r="F270" s="103" t="s">
        <v>1064</v>
      </c>
      <c r="G270" s="72">
        <f>SUM(H270,K270,N270,O270,P270)</f>
        <v>25000000</v>
      </c>
      <c r="H270" s="72">
        <v>0</v>
      </c>
      <c r="I270" s="72">
        <v>0</v>
      </c>
      <c r="J270" s="72">
        <f>H270-I270</f>
        <v>0</v>
      </c>
      <c r="K270" s="72">
        <v>200000</v>
      </c>
      <c r="L270" s="62">
        <v>198865</v>
      </c>
      <c r="M270" s="62">
        <f>K270-L270</f>
        <v>1135</v>
      </c>
      <c r="N270" s="72">
        <v>463312</v>
      </c>
      <c r="O270" s="72">
        <v>1000000</v>
      </c>
      <c r="P270" s="62">
        <v>23336688</v>
      </c>
      <c r="Q270" s="165" t="s">
        <v>798</v>
      </c>
      <c r="R270" s="150"/>
      <c r="S270" s="140">
        <f t="shared" si="96"/>
        <v>25000000</v>
      </c>
      <c r="T270" s="142">
        <v>25000000</v>
      </c>
      <c r="U270" s="141">
        <f t="shared" si="97"/>
        <v>0</v>
      </c>
    </row>
    <row r="271" spans="1:21" s="4" customFormat="1" ht="48.75" customHeight="1">
      <c r="A271" s="154"/>
      <c r="B271" s="154"/>
      <c r="C271" s="153"/>
      <c r="D271" s="158"/>
      <c r="E271" s="98" t="s">
        <v>7</v>
      </c>
      <c r="F271" s="103" t="s">
        <v>1064</v>
      </c>
      <c r="G271" s="72">
        <f>SUM(H271,K271,N271,O271,P271)</f>
        <v>25000000</v>
      </c>
      <c r="H271" s="72">
        <v>0</v>
      </c>
      <c r="I271" s="72">
        <v>0</v>
      </c>
      <c r="J271" s="72">
        <f>H271-I271</f>
        <v>0</v>
      </c>
      <c r="K271" s="72">
        <v>200000</v>
      </c>
      <c r="L271" s="62">
        <v>198865</v>
      </c>
      <c r="M271" s="62">
        <f>K271-L271</f>
        <v>1135</v>
      </c>
      <c r="N271" s="72">
        <v>463312</v>
      </c>
      <c r="O271" s="101">
        <v>1504000</v>
      </c>
      <c r="P271" s="62">
        <v>22832688</v>
      </c>
      <c r="Q271" s="165"/>
      <c r="R271" s="151"/>
      <c r="S271" s="140">
        <f t="shared" si="96"/>
        <v>25000000</v>
      </c>
      <c r="T271" s="142">
        <v>25000000</v>
      </c>
      <c r="U271" s="141">
        <f t="shared" si="97"/>
        <v>0</v>
      </c>
    </row>
    <row r="272" spans="1:21" s="4" customFormat="1" ht="48.75" customHeight="1">
      <c r="A272" s="154"/>
      <c r="B272" s="154"/>
      <c r="C272" s="153"/>
      <c r="D272" s="158"/>
      <c r="E272" s="98" t="s">
        <v>8</v>
      </c>
      <c r="F272" s="103"/>
      <c r="G272" s="73">
        <f t="shared" ref="G272:P272" si="99">G271-G270</f>
        <v>0</v>
      </c>
      <c r="H272" s="73">
        <f t="shared" si="99"/>
        <v>0</v>
      </c>
      <c r="I272" s="73">
        <f t="shared" si="99"/>
        <v>0</v>
      </c>
      <c r="J272" s="73">
        <f t="shared" si="99"/>
        <v>0</v>
      </c>
      <c r="K272" s="73">
        <f t="shared" si="99"/>
        <v>0</v>
      </c>
      <c r="L272" s="73">
        <f t="shared" si="99"/>
        <v>0</v>
      </c>
      <c r="M272" s="73">
        <f t="shared" si="99"/>
        <v>0</v>
      </c>
      <c r="N272" s="73">
        <f t="shared" si="99"/>
        <v>0</v>
      </c>
      <c r="O272" s="73">
        <f t="shared" si="99"/>
        <v>504000</v>
      </c>
      <c r="P272" s="73">
        <f t="shared" si="99"/>
        <v>-504000</v>
      </c>
      <c r="Q272" s="165"/>
      <c r="R272" s="152"/>
      <c r="S272" s="140">
        <f t="shared" si="96"/>
        <v>0</v>
      </c>
      <c r="T272" s="142">
        <v>0</v>
      </c>
      <c r="U272" s="141">
        <f t="shared" si="97"/>
        <v>0</v>
      </c>
    </row>
    <row r="273" spans="1:21" s="44" customFormat="1" ht="50.25" customHeight="1">
      <c r="A273" s="159" t="s">
        <v>21</v>
      </c>
      <c r="B273" s="159" t="s">
        <v>799</v>
      </c>
      <c r="C273" s="159" t="s">
        <v>114</v>
      </c>
      <c r="D273" s="158" t="s">
        <v>57</v>
      </c>
      <c r="E273" s="98" t="s">
        <v>6</v>
      </c>
      <c r="F273" s="103" t="s">
        <v>1065</v>
      </c>
      <c r="G273" s="72">
        <f>SUM(H273,K273,N273,O273,P273)</f>
        <v>8000000</v>
      </c>
      <c r="H273" s="62">
        <v>0</v>
      </c>
      <c r="I273" s="62">
        <v>0</v>
      </c>
      <c r="J273" s="72">
        <f>H273-I273</f>
        <v>0</v>
      </c>
      <c r="K273" s="62">
        <v>94500</v>
      </c>
      <c r="L273" s="62">
        <v>94500</v>
      </c>
      <c r="M273" s="62">
        <f>K273-L273</f>
        <v>0</v>
      </c>
      <c r="N273" s="62">
        <v>2536000</v>
      </c>
      <c r="O273" s="62">
        <v>1500000</v>
      </c>
      <c r="P273" s="62">
        <v>3869500</v>
      </c>
      <c r="Q273" s="161" t="s">
        <v>800</v>
      </c>
      <c r="R273" s="241"/>
      <c r="S273" s="140">
        <f t="shared" si="96"/>
        <v>8000000</v>
      </c>
      <c r="T273" s="141">
        <v>8000000</v>
      </c>
      <c r="U273" s="141">
        <f t="shared" si="97"/>
        <v>0</v>
      </c>
    </row>
    <row r="274" spans="1:21" s="44" customFormat="1" ht="50.25" customHeight="1">
      <c r="A274" s="160"/>
      <c r="B274" s="160"/>
      <c r="C274" s="160"/>
      <c r="D274" s="158"/>
      <c r="E274" s="98" t="s">
        <v>7</v>
      </c>
      <c r="F274" s="103" t="s">
        <v>1065</v>
      </c>
      <c r="G274" s="72">
        <f>SUM(H274,K274,N274,O274,P274)</f>
        <v>8000000</v>
      </c>
      <c r="H274" s="62">
        <v>0</v>
      </c>
      <c r="I274" s="62">
        <v>0</v>
      </c>
      <c r="J274" s="72">
        <f>H274-I274</f>
        <v>0</v>
      </c>
      <c r="K274" s="62">
        <v>94500</v>
      </c>
      <c r="L274" s="62">
        <v>94500</v>
      </c>
      <c r="M274" s="62">
        <f>K274-L274</f>
        <v>0</v>
      </c>
      <c r="N274" s="62">
        <v>2536000</v>
      </c>
      <c r="O274" s="62">
        <v>1500000</v>
      </c>
      <c r="P274" s="62">
        <v>3869500</v>
      </c>
      <c r="Q274" s="161"/>
      <c r="R274" s="242"/>
      <c r="S274" s="140">
        <f t="shared" si="96"/>
        <v>8000000</v>
      </c>
      <c r="T274" s="141">
        <v>8000000</v>
      </c>
      <c r="U274" s="141">
        <f t="shared" si="97"/>
        <v>0</v>
      </c>
    </row>
    <row r="275" spans="1:21" s="44" customFormat="1" ht="45" customHeight="1">
      <c r="A275" s="160"/>
      <c r="B275" s="160"/>
      <c r="C275" s="160"/>
      <c r="D275" s="158"/>
      <c r="E275" s="98" t="s">
        <v>8</v>
      </c>
      <c r="F275" s="103"/>
      <c r="G275" s="73">
        <f t="shared" ref="G275:P275" si="100">G274-G273</f>
        <v>0</v>
      </c>
      <c r="H275" s="73">
        <f t="shared" si="100"/>
        <v>0</v>
      </c>
      <c r="I275" s="73">
        <f t="shared" si="100"/>
        <v>0</v>
      </c>
      <c r="J275" s="73">
        <f t="shared" si="100"/>
        <v>0</v>
      </c>
      <c r="K275" s="73">
        <f t="shared" si="100"/>
        <v>0</v>
      </c>
      <c r="L275" s="73">
        <f t="shared" si="100"/>
        <v>0</v>
      </c>
      <c r="M275" s="73">
        <f t="shared" si="100"/>
        <v>0</v>
      </c>
      <c r="N275" s="73">
        <f t="shared" si="100"/>
        <v>0</v>
      </c>
      <c r="O275" s="73">
        <f t="shared" si="100"/>
        <v>0</v>
      </c>
      <c r="P275" s="73">
        <f t="shared" si="100"/>
        <v>0</v>
      </c>
      <c r="Q275" s="161"/>
      <c r="R275" s="243"/>
      <c r="S275" s="140">
        <f t="shared" si="96"/>
        <v>0</v>
      </c>
      <c r="T275" s="141">
        <v>0</v>
      </c>
      <c r="U275" s="141">
        <f t="shared" si="97"/>
        <v>0</v>
      </c>
    </row>
    <row r="276" spans="1:21" s="4" customFormat="1" ht="45" customHeight="1">
      <c r="A276" s="153" t="s">
        <v>55</v>
      </c>
      <c r="B276" s="153" t="s">
        <v>788</v>
      </c>
      <c r="C276" s="153" t="s">
        <v>801</v>
      </c>
      <c r="D276" s="158" t="s">
        <v>57</v>
      </c>
      <c r="E276" s="98" t="s">
        <v>6</v>
      </c>
      <c r="F276" s="103" t="s">
        <v>1066</v>
      </c>
      <c r="G276" s="72">
        <f>SUM(H276,K276,N276,O276,P276)</f>
        <v>3200000</v>
      </c>
      <c r="H276" s="72">
        <v>0</v>
      </c>
      <c r="I276" s="72">
        <v>0</v>
      </c>
      <c r="J276" s="72">
        <f>H276-I276</f>
        <v>0</v>
      </c>
      <c r="K276" s="72">
        <v>40605</v>
      </c>
      <c r="L276" s="62">
        <v>40524</v>
      </c>
      <c r="M276" s="62">
        <f>K276-L276</f>
        <v>81</v>
      </c>
      <c r="N276" s="72">
        <v>0</v>
      </c>
      <c r="O276" s="72">
        <v>3159395</v>
      </c>
      <c r="P276" s="62"/>
      <c r="Q276" s="165" t="s">
        <v>803</v>
      </c>
      <c r="R276" s="150"/>
      <c r="S276" s="140">
        <f t="shared" si="96"/>
        <v>3200000</v>
      </c>
      <c r="T276" s="142">
        <v>3200000</v>
      </c>
      <c r="U276" s="141">
        <f t="shared" si="97"/>
        <v>0</v>
      </c>
    </row>
    <row r="277" spans="1:21" s="4" customFormat="1" ht="45" customHeight="1">
      <c r="A277" s="154"/>
      <c r="B277" s="154"/>
      <c r="C277" s="153"/>
      <c r="D277" s="158"/>
      <c r="E277" s="98" t="s">
        <v>7</v>
      </c>
      <c r="F277" s="103" t="s">
        <v>802</v>
      </c>
      <c r="G277" s="72">
        <f>SUM(H277,K277,N277,O277,P277)</f>
        <v>3200000</v>
      </c>
      <c r="H277" s="72">
        <v>0</v>
      </c>
      <c r="I277" s="72">
        <v>0</v>
      </c>
      <c r="J277" s="72">
        <f>H277-I277</f>
        <v>0</v>
      </c>
      <c r="K277" s="72">
        <v>40605</v>
      </c>
      <c r="L277" s="62">
        <v>40524</v>
      </c>
      <c r="M277" s="62">
        <f>K277-L277</f>
        <v>81</v>
      </c>
      <c r="N277" s="72">
        <v>0</v>
      </c>
      <c r="O277" s="72">
        <v>0</v>
      </c>
      <c r="P277" s="72">
        <v>3159395</v>
      </c>
      <c r="Q277" s="165"/>
      <c r="R277" s="151"/>
      <c r="S277" s="140">
        <f t="shared" si="96"/>
        <v>3200000</v>
      </c>
      <c r="T277" s="142">
        <v>3200000</v>
      </c>
      <c r="U277" s="141">
        <f t="shared" si="97"/>
        <v>0</v>
      </c>
    </row>
    <row r="278" spans="1:21" s="13" customFormat="1" ht="45" customHeight="1">
      <c r="A278" s="154"/>
      <c r="B278" s="154"/>
      <c r="C278" s="153"/>
      <c r="D278" s="158"/>
      <c r="E278" s="98" t="s">
        <v>8</v>
      </c>
      <c r="F278" s="103"/>
      <c r="G278" s="73">
        <f t="shared" ref="G278:P278" si="101">G277-G276</f>
        <v>0</v>
      </c>
      <c r="H278" s="73">
        <f t="shared" si="101"/>
        <v>0</v>
      </c>
      <c r="I278" s="73">
        <f t="shared" si="101"/>
        <v>0</v>
      </c>
      <c r="J278" s="73">
        <f t="shared" si="101"/>
        <v>0</v>
      </c>
      <c r="K278" s="73">
        <f t="shared" si="101"/>
        <v>0</v>
      </c>
      <c r="L278" s="73">
        <f t="shared" si="101"/>
        <v>0</v>
      </c>
      <c r="M278" s="73">
        <f t="shared" si="101"/>
        <v>0</v>
      </c>
      <c r="N278" s="73">
        <f t="shared" si="101"/>
        <v>0</v>
      </c>
      <c r="O278" s="73">
        <f t="shared" si="101"/>
        <v>-3159395</v>
      </c>
      <c r="P278" s="73">
        <f t="shared" si="101"/>
        <v>3159395</v>
      </c>
      <c r="Q278" s="165"/>
      <c r="R278" s="152"/>
      <c r="S278" s="140">
        <f t="shared" si="96"/>
        <v>0</v>
      </c>
      <c r="T278" s="147">
        <v>0</v>
      </c>
      <c r="U278" s="141">
        <f t="shared" si="97"/>
        <v>0</v>
      </c>
    </row>
    <row r="279" spans="1:21" s="4" customFormat="1" ht="45" customHeight="1">
      <c r="A279" s="159" t="s">
        <v>21</v>
      </c>
      <c r="B279" s="159" t="s">
        <v>799</v>
      </c>
      <c r="C279" s="159" t="s">
        <v>804</v>
      </c>
      <c r="D279" s="158" t="s">
        <v>57</v>
      </c>
      <c r="E279" s="98" t="s">
        <v>6</v>
      </c>
      <c r="F279" s="103" t="s">
        <v>1067</v>
      </c>
      <c r="G279" s="72">
        <f>SUM(H279,K279,N279,O279,P279)</f>
        <v>6000000</v>
      </c>
      <c r="H279" s="62">
        <v>0</v>
      </c>
      <c r="I279" s="62">
        <v>0</v>
      </c>
      <c r="J279" s="72">
        <f>H279-I279</f>
        <v>0</v>
      </c>
      <c r="K279" s="62">
        <v>502520</v>
      </c>
      <c r="L279" s="62">
        <v>468099</v>
      </c>
      <c r="M279" s="62">
        <f>K279-L279</f>
        <v>34421</v>
      </c>
      <c r="N279" s="62">
        <v>1006300</v>
      </c>
      <c r="O279" s="72">
        <v>1993700</v>
      </c>
      <c r="P279" s="72">
        <v>2497480</v>
      </c>
      <c r="Q279" s="161" t="s">
        <v>805</v>
      </c>
      <c r="R279" s="150"/>
      <c r="S279" s="140">
        <f t="shared" si="96"/>
        <v>6000000</v>
      </c>
      <c r="T279" s="142">
        <v>6000000</v>
      </c>
      <c r="U279" s="141">
        <f t="shared" si="97"/>
        <v>0</v>
      </c>
    </row>
    <row r="280" spans="1:21" s="4" customFormat="1" ht="45" customHeight="1">
      <c r="A280" s="160"/>
      <c r="B280" s="160"/>
      <c r="C280" s="160"/>
      <c r="D280" s="158"/>
      <c r="E280" s="106" t="s">
        <v>7</v>
      </c>
      <c r="F280" s="103" t="s">
        <v>1067</v>
      </c>
      <c r="G280" s="72">
        <f>SUM(H280,K280,N280,O280,P280)</f>
        <v>9000000</v>
      </c>
      <c r="H280" s="62">
        <v>0</v>
      </c>
      <c r="I280" s="62">
        <v>0</v>
      </c>
      <c r="J280" s="72">
        <f>H280-I280</f>
        <v>0</v>
      </c>
      <c r="K280" s="62">
        <v>502520</v>
      </c>
      <c r="L280" s="62">
        <v>468099</v>
      </c>
      <c r="M280" s="62">
        <f>K280-L280</f>
        <v>34421</v>
      </c>
      <c r="N280" s="101">
        <v>1006300</v>
      </c>
      <c r="O280" s="101">
        <v>3000000</v>
      </c>
      <c r="P280" s="72">
        <v>4491180</v>
      </c>
      <c r="Q280" s="161"/>
      <c r="R280" s="151"/>
      <c r="S280" s="140">
        <f t="shared" si="96"/>
        <v>9000000</v>
      </c>
      <c r="T280" s="142">
        <v>9000000</v>
      </c>
      <c r="U280" s="141">
        <f t="shared" si="97"/>
        <v>0</v>
      </c>
    </row>
    <row r="281" spans="1:21" s="4" customFormat="1" ht="45" customHeight="1">
      <c r="A281" s="160"/>
      <c r="B281" s="160"/>
      <c r="C281" s="160"/>
      <c r="D281" s="158"/>
      <c r="E281" s="98" t="s">
        <v>8</v>
      </c>
      <c r="F281" s="103"/>
      <c r="G281" s="73">
        <f t="shared" ref="G281:P281" si="102">G280-G279</f>
        <v>3000000</v>
      </c>
      <c r="H281" s="73">
        <f t="shared" si="102"/>
        <v>0</v>
      </c>
      <c r="I281" s="73">
        <f t="shared" si="102"/>
        <v>0</v>
      </c>
      <c r="J281" s="73">
        <f t="shared" si="102"/>
        <v>0</v>
      </c>
      <c r="K281" s="73">
        <f t="shared" si="102"/>
        <v>0</v>
      </c>
      <c r="L281" s="73">
        <f t="shared" si="102"/>
        <v>0</v>
      </c>
      <c r="M281" s="73">
        <f t="shared" si="102"/>
        <v>0</v>
      </c>
      <c r="N281" s="73">
        <f t="shared" si="102"/>
        <v>0</v>
      </c>
      <c r="O281" s="73">
        <f t="shared" si="102"/>
        <v>1006300</v>
      </c>
      <c r="P281" s="73">
        <f t="shared" si="102"/>
        <v>1993700</v>
      </c>
      <c r="Q281" s="161"/>
      <c r="R281" s="152"/>
      <c r="S281" s="140">
        <f t="shared" si="96"/>
        <v>3000000</v>
      </c>
      <c r="T281" s="142">
        <v>3000000</v>
      </c>
      <c r="U281" s="141">
        <f t="shared" si="97"/>
        <v>0</v>
      </c>
    </row>
    <row r="282" spans="1:21" s="4" customFormat="1" ht="45" customHeight="1">
      <c r="A282" s="153" t="s">
        <v>55</v>
      </c>
      <c r="B282" s="153" t="s">
        <v>788</v>
      </c>
      <c r="C282" s="153" t="s">
        <v>806</v>
      </c>
      <c r="D282" s="158" t="s">
        <v>57</v>
      </c>
      <c r="E282" s="98" t="s">
        <v>6</v>
      </c>
      <c r="F282" s="103" t="s">
        <v>1068</v>
      </c>
      <c r="G282" s="72">
        <f>SUM(H282,K282,N282,O282,P282)</f>
        <v>20000000</v>
      </c>
      <c r="H282" s="72">
        <v>0</v>
      </c>
      <c r="I282" s="72">
        <v>0</v>
      </c>
      <c r="J282" s="72">
        <f>H282-I282</f>
        <v>0</v>
      </c>
      <c r="K282" s="72">
        <v>0</v>
      </c>
      <c r="L282" s="62">
        <v>0</v>
      </c>
      <c r="M282" s="62">
        <f>K282-L282</f>
        <v>0</v>
      </c>
      <c r="N282" s="72">
        <v>3038500</v>
      </c>
      <c r="O282" s="72">
        <v>4800000</v>
      </c>
      <c r="P282" s="62">
        <v>12161500</v>
      </c>
      <c r="Q282" s="165" t="s">
        <v>808</v>
      </c>
      <c r="R282" s="150"/>
      <c r="S282" s="140">
        <f t="shared" si="96"/>
        <v>20000000</v>
      </c>
      <c r="T282" s="142">
        <v>20000000</v>
      </c>
      <c r="U282" s="141">
        <f t="shared" si="97"/>
        <v>0</v>
      </c>
    </row>
    <row r="283" spans="1:21" s="4" customFormat="1" ht="45" customHeight="1">
      <c r="A283" s="154"/>
      <c r="B283" s="154"/>
      <c r="C283" s="153"/>
      <c r="D283" s="158"/>
      <c r="E283" s="21" t="s">
        <v>7</v>
      </c>
      <c r="F283" s="103" t="s">
        <v>807</v>
      </c>
      <c r="G283" s="72">
        <f>SUM(H283,K283,N283,O283,P283)</f>
        <v>20000000</v>
      </c>
      <c r="H283" s="72">
        <v>0</v>
      </c>
      <c r="I283" s="72">
        <v>0</v>
      </c>
      <c r="J283" s="72">
        <f>H283-I283</f>
        <v>0</v>
      </c>
      <c r="K283" s="72">
        <v>0</v>
      </c>
      <c r="L283" s="62">
        <v>0</v>
      </c>
      <c r="M283" s="62">
        <f>K283-L283</f>
        <v>0</v>
      </c>
      <c r="N283" s="101">
        <v>3038500</v>
      </c>
      <c r="O283" s="101">
        <v>3044000</v>
      </c>
      <c r="P283" s="62">
        <v>13917500</v>
      </c>
      <c r="Q283" s="165"/>
      <c r="R283" s="151"/>
      <c r="S283" s="140">
        <f t="shared" si="96"/>
        <v>20000000</v>
      </c>
      <c r="T283" s="142">
        <v>20000000</v>
      </c>
      <c r="U283" s="141">
        <f t="shared" si="97"/>
        <v>0</v>
      </c>
    </row>
    <row r="284" spans="1:21" s="4" customFormat="1" ht="45" customHeight="1">
      <c r="A284" s="154"/>
      <c r="B284" s="154"/>
      <c r="C284" s="153"/>
      <c r="D284" s="158"/>
      <c r="E284" s="98" t="s">
        <v>8</v>
      </c>
      <c r="F284" s="103"/>
      <c r="G284" s="73">
        <f t="shared" ref="G284:P284" si="103">G283-G282</f>
        <v>0</v>
      </c>
      <c r="H284" s="73">
        <f t="shared" si="103"/>
        <v>0</v>
      </c>
      <c r="I284" s="73">
        <f t="shared" si="103"/>
        <v>0</v>
      </c>
      <c r="J284" s="73">
        <f t="shared" si="103"/>
        <v>0</v>
      </c>
      <c r="K284" s="73">
        <f t="shared" si="103"/>
        <v>0</v>
      </c>
      <c r="L284" s="73">
        <f t="shared" si="103"/>
        <v>0</v>
      </c>
      <c r="M284" s="73">
        <f t="shared" si="103"/>
        <v>0</v>
      </c>
      <c r="N284" s="73">
        <f t="shared" si="103"/>
        <v>0</v>
      </c>
      <c r="O284" s="73">
        <f t="shared" si="103"/>
        <v>-1756000</v>
      </c>
      <c r="P284" s="73">
        <f t="shared" si="103"/>
        <v>1756000</v>
      </c>
      <c r="Q284" s="165"/>
      <c r="R284" s="152"/>
      <c r="S284" s="140">
        <f t="shared" si="96"/>
        <v>0</v>
      </c>
      <c r="T284" s="142">
        <v>0</v>
      </c>
      <c r="U284" s="141">
        <f t="shared" si="97"/>
        <v>0</v>
      </c>
    </row>
    <row r="285" spans="1:21" s="4" customFormat="1" ht="45" customHeight="1">
      <c r="A285" s="153" t="s">
        <v>55</v>
      </c>
      <c r="B285" s="153" t="s">
        <v>788</v>
      </c>
      <c r="C285" s="153" t="s">
        <v>809</v>
      </c>
      <c r="D285" s="158" t="s">
        <v>57</v>
      </c>
      <c r="E285" s="98" t="s">
        <v>6</v>
      </c>
      <c r="F285" s="103" t="s">
        <v>1069</v>
      </c>
      <c r="G285" s="72">
        <f>SUM(H285,K285,N285,O285,P285)</f>
        <v>10700000</v>
      </c>
      <c r="H285" s="72">
        <v>0</v>
      </c>
      <c r="I285" s="72">
        <v>0</v>
      </c>
      <c r="J285" s="72">
        <f>H285-I285</f>
        <v>0</v>
      </c>
      <c r="K285" s="72">
        <v>0</v>
      </c>
      <c r="L285" s="62">
        <v>0</v>
      </c>
      <c r="M285" s="62">
        <f>K285-L285</f>
        <v>0</v>
      </c>
      <c r="N285" s="72">
        <v>3536450</v>
      </c>
      <c r="O285" s="72">
        <v>2000000</v>
      </c>
      <c r="P285" s="62">
        <v>5163550</v>
      </c>
      <c r="Q285" s="165" t="s">
        <v>811</v>
      </c>
      <c r="R285" s="150"/>
      <c r="S285" s="140">
        <f t="shared" si="96"/>
        <v>10700000</v>
      </c>
      <c r="T285" s="142">
        <v>10700000</v>
      </c>
      <c r="U285" s="141">
        <f t="shared" si="97"/>
        <v>0</v>
      </c>
    </row>
    <row r="286" spans="1:21" s="4" customFormat="1" ht="45" customHeight="1">
      <c r="A286" s="154"/>
      <c r="B286" s="154"/>
      <c r="C286" s="153"/>
      <c r="D286" s="158"/>
      <c r="E286" s="21" t="s">
        <v>7</v>
      </c>
      <c r="F286" s="103" t="s">
        <v>810</v>
      </c>
      <c r="G286" s="72">
        <f>SUM(H286,K286,N286,O286,P286)</f>
        <v>10700000</v>
      </c>
      <c r="H286" s="72">
        <v>0</v>
      </c>
      <c r="I286" s="72">
        <v>0</v>
      </c>
      <c r="J286" s="72">
        <f>H286-I286</f>
        <v>0</v>
      </c>
      <c r="K286" s="72">
        <v>0</v>
      </c>
      <c r="L286" s="62">
        <v>0</v>
      </c>
      <c r="M286" s="62">
        <f>K286-L286</f>
        <v>0</v>
      </c>
      <c r="N286" s="101">
        <v>3536450</v>
      </c>
      <c r="O286" s="101">
        <v>2505000</v>
      </c>
      <c r="P286" s="62">
        <v>4658550</v>
      </c>
      <c r="Q286" s="165"/>
      <c r="R286" s="151"/>
      <c r="S286" s="140">
        <f t="shared" si="96"/>
        <v>10700000</v>
      </c>
      <c r="T286" s="142">
        <v>10700000</v>
      </c>
      <c r="U286" s="141">
        <f t="shared" si="97"/>
        <v>0</v>
      </c>
    </row>
    <row r="287" spans="1:21" s="4" customFormat="1" ht="45" customHeight="1">
      <c r="A287" s="154"/>
      <c r="B287" s="154"/>
      <c r="C287" s="153"/>
      <c r="D287" s="158"/>
      <c r="E287" s="98" t="s">
        <v>8</v>
      </c>
      <c r="F287" s="103"/>
      <c r="G287" s="73">
        <f t="shared" ref="G287:P287" si="104">G286-G285</f>
        <v>0</v>
      </c>
      <c r="H287" s="73">
        <f t="shared" si="104"/>
        <v>0</v>
      </c>
      <c r="I287" s="73">
        <f t="shared" si="104"/>
        <v>0</v>
      </c>
      <c r="J287" s="73">
        <f t="shared" si="104"/>
        <v>0</v>
      </c>
      <c r="K287" s="73">
        <f t="shared" si="104"/>
        <v>0</v>
      </c>
      <c r="L287" s="73">
        <f t="shared" si="104"/>
        <v>0</v>
      </c>
      <c r="M287" s="73">
        <f t="shared" si="104"/>
        <v>0</v>
      </c>
      <c r="N287" s="73">
        <f t="shared" si="104"/>
        <v>0</v>
      </c>
      <c r="O287" s="73">
        <f t="shared" si="104"/>
        <v>505000</v>
      </c>
      <c r="P287" s="73">
        <f t="shared" si="104"/>
        <v>-505000</v>
      </c>
      <c r="Q287" s="165"/>
      <c r="R287" s="152"/>
      <c r="S287" s="140">
        <f t="shared" si="96"/>
        <v>0</v>
      </c>
      <c r="T287" s="142">
        <v>0</v>
      </c>
      <c r="U287" s="141">
        <f t="shared" si="97"/>
        <v>0</v>
      </c>
    </row>
    <row r="288" spans="1:21" s="4" customFormat="1" ht="51" customHeight="1">
      <c r="A288" s="159" t="s">
        <v>21</v>
      </c>
      <c r="B288" s="159" t="s">
        <v>799</v>
      </c>
      <c r="C288" s="159" t="s">
        <v>812</v>
      </c>
      <c r="D288" s="158" t="s">
        <v>57</v>
      </c>
      <c r="E288" s="98" t="s">
        <v>6</v>
      </c>
      <c r="F288" s="103" t="s">
        <v>1070</v>
      </c>
      <c r="G288" s="72">
        <f>SUM(H288,K288,N288,O288,P288)</f>
        <v>2500000</v>
      </c>
      <c r="H288" s="62">
        <v>0</v>
      </c>
      <c r="I288" s="62">
        <v>0</v>
      </c>
      <c r="J288" s="72">
        <f>H288-I288</f>
        <v>0</v>
      </c>
      <c r="K288" s="62">
        <v>0</v>
      </c>
      <c r="L288" s="62">
        <v>0</v>
      </c>
      <c r="M288" s="62">
        <f>K288-L288</f>
        <v>0</v>
      </c>
      <c r="N288" s="62">
        <v>30000</v>
      </c>
      <c r="O288" s="62">
        <v>1500000</v>
      </c>
      <c r="P288" s="62">
        <v>970000</v>
      </c>
      <c r="Q288" s="161" t="s">
        <v>813</v>
      </c>
      <c r="R288" s="236"/>
      <c r="S288" s="140">
        <f t="shared" si="96"/>
        <v>2500000</v>
      </c>
      <c r="T288" s="142">
        <v>2500000</v>
      </c>
      <c r="U288" s="141">
        <f t="shared" si="97"/>
        <v>0</v>
      </c>
    </row>
    <row r="289" spans="1:21" s="4" customFormat="1" ht="51" customHeight="1">
      <c r="A289" s="160"/>
      <c r="B289" s="160"/>
      <c r="C289" s="160"/>
      <c r="D289" s="158"/>
      <c r="E289" s="21" t="s">
        <v>7</v>
      </c>
      <c r="F289" s="99" t="s">
        <v>116</v>
      </c>
      <c r="G289" s="72">
        <f>SUM(H289,K289,N289,O289,P289)</f>
        <v>2500000</v>
      </c>
      <c r="H289" s="62">
        <v>0</v>
      </c>
      <c r="I289" s="62">
        <v>0</v>
      </c>
      <c r="J289" s="72">
        <f>H289-I289</f>
        <v>0</v>
      </c>
      <c r="K289" s="62">
        <v>0</v>
      </c>
      <c r="L289" s="62">
        <v>0</v>
      </c>
      <c r="M289" s="62">
        <f>K289-L289</f>
        <v>0</v>
      </c>
      <c r="N289" s="101">
        <v>30000</v>
      </c>
      <c r="O289" s="101">
        <v>1500000</v>
      </c>
      <c r="P289" s="101">
        <v>970000</v>
      </c>
      <c r="Q289" s="161"/>
      <c r="R289" s="236"/>
      <c r="S289" s="140">
        <f t="shared" si="96"/>
        <v>2500000</v>
      </c>
      <c r="T289" s="142">
        <v>2500000</v>
      </c>
      <c r="U289" s="141">
        <f t="shared" si="97"/>
        <v>0</v>
      </c>
    </row>
    <row r="290" spans="1:21" s="4" customFormat="1" ht="51" customHeight="1">
      <c r="A290" s="160"/>
      <c r="B290" s="160"/>
      <c r="C290" s="160"/>
      <c r="D290" s="158"/>
      <c r="E290" s="98" t="s">
        <v>8</v>
      </c>
      <c r="F290" s="103"/>
      <c r="G290" s="73">
        <f t="shared" ref="G290:P290" si="105">G289-G288</f>
        <v>0</v>
      </c>
      <c r="H290" s="73">
        <f t="shared" si="105"/>
        <v>0</v>
      </c>
      <c r="I290" s="73">
        <f t="shared" si="105"/>
        <v>0</v>
      </c>
      <c r="J290" s="73">
        <f t="shared" si="105"/>
        <v>0</v>
      </c>
      <c r="K290" s="73">
        <f t="shared" si="105"/>
        <v>0</v>
      </c>
      <c r="L290" s="73">
        <f t="shared" si="105"/>
        <v>0</v>
      </c>
      <c r="M290" s="73">
        <f t="shared" si="105"/>
        <v>0</v>
      </c>
      <c r="N290" s="73">
        <f t="shared" si="105"/>
        <v>0</v>
      </c>
      <c r="O290" s="73">
        <f t="shared" si="105"/>
        <v>0</v>
      </c>
      <c r="P290" s="73">
        <f t="shared" si="105"/>
        <v>0</v>
      </c>
      <c r="Q290" s="161"/>
      <c r="R290" s="236"/>
      <c r="S290" s="140">
        <f t="shared" si="96"/>
        <v>0</v>
      </c>
      <c r="T290" s="142">
        <v>0</v>
      </c>
      <c r="U290" s="141">
        <f t="shared" si="97"/>
        <v>0</v>
      </c>
    </row>
    <row r="291" spans="1:21" s="45" customFormat="1" ht="49.5" customHeight="1">
      <c r="A291" s="153" t="s">
        <v>55</v>
      </c>
      <c r="B291" s="153" t="s">
        <v>788</v>
      </c>
      <c r="C291" s="153" t="s">
        <v>814</v>
      </c>
      <c r="D291" s="158" t="s">
        <v>57</v>
      </c>
      <c r="E291" s="98" t="s">
        <v>911</v>
      </c>
      <c r="F291" s="103"/>
      <c r="G291" s="72"/>
      <c r="H291" s="72"/>
      <c r="I291" s="72"/>
      <c r="J291" s="72"/>
      <c r="K291" s="72"/>
      <c r="L291" s="72"/>
      <c r="M291" s="72"/>
      <c r="N291" s="72"/>
      <c r="O291" s="72"/>
      <c r="P291" s="72"/>
      <c r="Q291" s="165" t="s">
        <v>947</v>
      </c>
      <c r="R291" s="150"/>
      <c r="S291" s="140">
        <f t="shared" si="96"/>
        <v>0</v>
      </c>
      <c r="T291" s="142">
        <v>0</v>
      </c>
      <c r="U291" s="141">
        <f t="shared" si="97"/>
        <v>0</v>
      </c>
    </row>
    <row r="292" spans="1:21" s="109" customFormat="1" ht="49.5" customHeight="1">
      <c r="A292" s="154"/>
      <c r="B292" s="154"/>
      <c r="C292" s="153"/>
      <c r="D292" s="158"/>
      <c r="E292" s="98" t="s">
        <v>7</v>
      </c>
      <c r="F292" s="103" t="s">
        <v>816</v>
      </c>
      <c r="G292" s="72">
        <f>SUM(H292,K292,N292,O292,P292)</f>
        <v>596417</v>
      </c>
      <c r="H292" s="62">
        <v>0</v>
      </c>
      <c r="I292" s="62">
        <v>0</v>
      </c>
      <c r="J292" s="72">
        <f>H292-I292</f>
        <v>0</v>
      </c>
      <c r="K292" s="62">
        <v>0</v>
      </c>
      <c r="L292" s="62">
        <v>0</v>
      </c>
      <c r="M292" s="62">
        <f>K292-L292</f>
        <v>0</v>
      </c>
      <c r="N292" s="101">
        <v>596417</v>
      </c>
      <c r="O292" s="62">
        <v>0</v>
      </c>
      <c r="P292" s="62">
        <v>0</v>
      </c>
      <c r="Q292" s="165"/>
      <c r="R292" s="151"/>
      <c r="S292" s="140">
        <f t="shared" si="96"/>
        <v>596417</v>
      </c>
      <c r="T292" s="144">
        <v>596417</v>
      </c>
      <c r="U292" s="141">
        <f t="shared" si="97"/>
        <v>0</v>
      </c>
    </row>
    <row r="293" spans="1:21" s="45" customFormat="1" ht="45" customHeight="1">
      <c r="A293" s="154"/>
      <c r="B293" s="154"/>
      <c r="C293" s="153"/>
      <c r="D293" s="158"/>
      <c r="E293" s="98" t="s">
        <v>8</v>
      </c>
      <c r="F293" s="42"/>
      <c r="G293" s="73">
        <f t="shared" ref="G293:P293" si="106">G292-G291</f>
        <v>596417</v>
      </c>
      <c r="H293" s="73">
        <f t="shared" si="106"/>
        <v>0</v>
      </c>
      <c r="I293" s="73">
        <f t="shared" si="106"/>
        <v>0</v>
      </c>
      <c r="J293" s="73">
        <f t="shared" si="106"/>
        <v>0</v>
      </c>
      <c r="K293" s="73">
        <f t="shared" si="106"/>
        <v>0</v>
      </c>
      <c r="L293" s="73">
        <f t="shared" si="106"/>
        <v>0</v>
      </c>
      <c r="M293" s="73">
        <f t="shared" si="106"/>
        <v>0</v>
      </c>
      <c r="N293" s="73">
        <f t="shared" si="106"/>
        <v>596417</v>
      </c>
      <c r="O293" s="73">
        <f t="shared" si="106"/>
        <v>0</v>
      </c>
      <c r="P293" s="73">
        <f t="shared" si="106"/>
        <v>0</v>
      </c>
      <c r="Q293" s="165"/>
      <c r="R293" s="152"/>
      <c r="S293" s="140">
        <f t="shared" si="96"/>
        <v>596417</v>
      </c>
      <c r="T293" s="142">
        <v>596417</v>
      </c>
      <c r="U293" s="141">
        <f t="shared" si="97"/>
        <v>0</v>
      </c>
    </row>
    <row r="294" spans="1:21" s="46" customFormat="1" ht="49.5" customHeight="1">
      <c r="A294" s="153" t="s">
        <v>55</v>
      </c>
      <c r="B294" s="153" t="s">
        <v>788</v>
      </c>
      <c r="C294" s="153" t="s">
        <v>815</v>
      </c>
      <c r="D294" s="158" t="s">
        <v>57</v>
      </c>
      <c r="E294" s="98" t="s">
        <v>911</v>
      </c>
      <c r="F294" s="103"/>
      <c r="G294" s="72"/>
      <c r="H294" s="72"/>
      <c r="I294" s="72"/>
      <c r="J294" s="72"/>
      <c r="K294" s="72"/>
      <c r="L294" s="72"/>
      <c r="M294" s="72"/>
      <c r="N294" s="72"/>
      <c r="O294" s="72"/>
      <c r="P294" s="72"/>
      <c r="Q294" s="165" t="s">
        <v>947</v>
      </c>
      <c r="R294" s="150"/>
      <c r="S294" s="140">
        <f t="shared" si="96"/>
        <v>0</v>
      </c>
      <c r="T294" s="142">
        <v>0</v>
      </c>
      <c r="U294" s="141">
        <f t="shared" si="97"/>
        <v>0</v>
      </c>
    </row>
    <row r="295" spans="1:21" s="109" customFormat="1" ht="49.5" customHeight="1">
      <c r="A295" s="154"/>
      <c r="B295" s="154"/>
      <c r="C295" s="153"/>
      <c r="D295" s="158"/>
      <c r="E295" s="98" t="s">
        <v>7</v>
      </c>
      <c r="F295" s="103" t="s">
        <v>1071</v>
      </c>
      <c r="G295" s="72">
        <f>SUM(H295,K295,N295,O295,P295)</f>
        <v>1533000</v>
      </c>
      <c r="H295" s="62">
        <v>0</v>
      </c>
      <c r="I295" s="62">
        <v>0</v>
      </c>
      <c r="J295" s="72">
        <f>H295-I295</f>
        <v>0</v>
      </c>
      <c r="K295" s="62">
        <v>0</v>
      </c>
      <c r="L295" s="62">
        <v>0</v>
      </c>
      <c r="M295" s="62">
        <f>K295-L295</f>
        <v>0</v>
      </c>
      <c r="N295" s="101">
        <v>33450</v>
      </c>
      <c r="O295" s="101">
        <v>702000</v>
      </c>
      <c r="P295" s="101">
        <v>797550</v>
      </c>
      <c r="Q295" s="165"/>
      <c r="R295" s="151"/>
      <c r="S295" s="140">
        <f t="shared" si="96"/>
        <v>1533000</v>
      </c>
      <c r="T295" s="144">
        <v>1533000</v>
      </c>
      <c r="U295" s="141">
        <f t="shared" si="97"/>
        <v>0</v>
      </c>
    </row>
    <row r="296" spans="1:21" s="46" customFormat="1" ht="41.25" customHeight="1">
      <c r="A296" s="154"/>
      <c r="B296" s="154"/>
      <c r="C296" s="153"/>
      <c r="D296" s="158"/>
      <c r="E296" s="98" t="s">
        <v>8</v>
      </c>
      <c r="F296" s="42"/>
      <c r="G296" s="73">
        <f t="shared" ref="G296:P296" si="107">G295-G294</f>
        <v>1533000</v>
      </c>
      <c r="H296" s="73">
        <f t="shared" si="107"/>
        <v>0</v>
      </c>
      <c r="I296" s="73">
        <f t="shared" si="107"/>
        <v>0</v>
      </c>
      <c r="J296" s="73">
        <f t="shared" si="107"/>
        <v>0</v>
      </c>
      <c r="K296" s="73">
        <f t="shared" si="107"/>
        <v>0</v>
      </c>
      <c r="L296" s="73">
        <f t="shared" si="107"/>
        <v>0</v>
      </c>
      <c r="M296" s="73">
        <f t="shared" si="107"/>
        <v>0</v>
      </c>
      <c r="N296" s="73">
        <f t="shared" si="107"/>
        <v>33450</v>
      </c>
      <c r="O296" s="73">
        <f t="shared" si="107"/>
        <v>702000</v>
      </c>
      <c r="P296" s="73">
        <f t="shared" si="107"/>
        <v>797550</v>
      </c>
      <c r="Q296" s="165"/>
      <c r="R296" s="152"/>
      <c r="S296" s="140">
        <f t="shared" si="96"/>
        <v>1533000</v>
      </c>
      <c r="T296" s="142">
        <v>1533000</v>
      </c>
      <c r="U296" s="141">
        <f t="shared" si="97"/>
        <v>0</v>
      </c>
    </row>
    <row r="297" spans="1:21" s="47" customFormat="1" ht="41.25" customHeight="1">
      <c r="A297" s="159" t="s">
        <v>21</v>
      </c>
      <c r="B297" s="159" t="s">
        <v>799</v>
      </c>
      <c r="C297" s="159" t="s">
        <v>817</v>
      </c>
      <c r="D297" s="158" t="s">
        <v>57</v>
      </c>
      <c r="E297" s="98" t="s">
        <v>911</v>
      </c>
      <c r="F297" s="103"/>
      <c r="G297" s="72"/>
      <c r="H297" s="72"/>
      <c r="I297" s="72"/>
      <c r="J297" s="72"/>
      <c r="K297" s="72"/>
      <c r="L297" s="72"/>
      <c r="M297" s="72"/>
      <c r="N297" s="72"/>
      <c r="O297" s="72"/>
      <c r="P297" s="72"/>
      <c r="Q297" s="165" t="s">
        <v>947</v>
      </c>
      <c r="R297" s="150"/>
      <c r="S297" s="140">
        <f t="shared" si="96"/>
        <v>0</v>
      </c>
      <c r="T297" s="142">
        <v>0</v>
      </c>
      <c r="U297" s="141">
        <f t="shared" si="97"/>
        <v>0</v>
      </c>
    </row>
    <row r="298" spans="1:21" s="109" customFormat="1" ht="49.5" customHeight="1">
      <c r="A298" s="160"/>
      <c r="B298" s="160"/>
      <c r="C298" s="160"/>
      <c r="D298" s="158"/>
      <c r="E298" s="98" t="s">
        <v>7</v>
      </c>
      <c r="F298" s="99" t="s">
        <v>819</v>
      </c>
      <c r="G298" s="72">
        <f>SUM(H298,K298,N298,O298,P298)</f>
        <v>1051786</v>
      </c>
      <c r="H298" s="62">
        <v>0</v>
      </c>
      <c r="I298" s="62">
        <v>0</v>
      </c>
      <c r="J298" s="72">
        <f>H298-I298</f>
        <v>0</v>
      </c>
      <c r="K298" s="62">
        <v>0</v>
      </c>
      <c r="L298" s="62">
        <v>0</v>
      </c>
      <c r="M298" s="62">
        <f>K298-L298</f>
        <v>0</v>
      </c>
      <c r="N298" s="101">
        <v>1051786</v>
      </c>
      <c r="O298" s="62">
        <v>0</v>
      </c>
      <c r="P298" s="62">
        <v>0</v>
      </c>
      <c r="Q298" s="165"/>
      <c r="R298" s="151"/>
      <c r="S298" s="140">
        <f t="shared" si="96"/>
        <v>1051786</v>
      </c>
      <c r="T298" s="144">
        <v>1051786</v>
      </c>
      <c r="U298" s="141">
        <f t="shared" si="97"/>
        <v>0</v>
      </c>
    </row>
    <row r="299" spans="1:21" s="47" customFormat="1" ht="40.5" customHeight="1">
      <c r="A299" s="160"/>
      <c r="B299" s="160"/>
      <c r="C299" s="160"/>
      <c r="D299" s="158"/>
      <c r="E299" s="98" t="s">
        <v>8</v>
      </c>
      <c r="F299" s="42"/>
      <c r="G299" s="73">
        <f t="shared" ref="G299:P299" si="108">G298-G297</f>
        <v>1051786</v>
      </c>
      <c r="H299" s="73">
        <f t="shared" si="108"/>
        <v>0</v>
      </c>
      <c r="I299" s="73">
        <f t="shared" si="108"/>
        <v>0</v>
      </c>
      <c r="J299" s="73">
        <f t="shared" si="108"/>
        <v>0</v>
      </c>
      <c r="K299" s="73">
        <f t="shared" si="108"/>
        <v>0</v>
      </c>
      <c r="L299" s="73">
        <f t="shared" si="108"/>
        <v>0</v>
      </c>
      <c r="M299" s="73">
        <f t="shared" si="108"/>
        <v>0</v>
      </c>
      <c r="N299" s="73">
        <f t="shared" si="108"/>
        <v>1051786</v>
      </c>
      <c r="O299" s="73">
        <f t="shared" si="108"/>
        <v>0</v>
      </c>
      <c r="P299" s="73">
        <f t="shared" si="108"/>
        <v>0</v>
      </c>
      <c r="Q299" s="165"/>
      <c r="R299" s="152"/>
      <c r="S299" s="140">
        <f t="shared" si="96"/>
        <v>1051786</v>
      </c>
      <c r="T299" s="142">
        <v>1051786</v>
      </c>
      <c r="U299" s="141">
        <f t="shared" si="97"/>
        <v>0</v>
      </c>
    </row>
    <row r="300" spans="1:21" s="47" customFormat="1" ht="40.5" customHeight="1">
      <c r="A300" s="159" t="s">
        <v>21</v>
      </c>
      <c r="B300" s="159" t="s">
        <v>799</v>
      </c>
      <c r="C300" s="159" t="s">
        <v>818</v>
      </c>
      <c r="D300" s="158" t="s">
        <v>57</v>
      </c>
      <c r="E300" s="98" t="s">
        <v>911</v>
      </c>
      <c r="F300" s="103"/>
      <c r="G300" s="72"/>
      <c r="H300" s="72"/>
      <c r="I300" s="72"/>
      <c r="J300" s="72"/>
      <c r="K300" s="72"/>
      <c r="L300" s="72"/>
      <c r="M300" s="72"/>
      <c r="N300" s="72"/>
      <c r="O300" s="72"/>
      <c r="P300" s="72"/>
      <c r="Q300" s="165" t="s">
        <v>947</v>
      </c>
      <c r="R300" s="150"/>
      <c r="S300" s="140">
        <f t="shared" si="96"/>
        <v>0</v>
      </c>
      <c r="T300" s="142">
        <v>0</v>
      </c>
      <c r="U300" s="141">
        <f t="shared" si="97"/>
        <v>0</v>
      </c>
    </row>
    <row r="301" spans="1:21" s="109" customFormat="1" ht="49.5" customHeight="1">
      <c r="A301" s="160"/>
      <c r="B301" s="160"/>
      <c r="C301" s="160"/>
      <c r="D301" s="158"/>
      <c r="E301" s="98" t="s">
        <v>7</v>
      </c>
      <c r="F301" s="99" t="s">
        <v>1471</v>
      </c>
      <c r="G301" s="72">
        <f>SUM(H301,K301,N301,O301,P301)</f>
        <v>9000000</v>
      </c>
      <c r="H301" s="62">
        <v>0</v>
      </c>
      <c r="I301" s="62">
        <v>0</v>
      </c>
      <c r="J301" s="72">
        <f>H301-I301</f>
        <v>0</v>
      </c>
      <c r="K301" s="62">
        <v>0</v>
      </c>
      <c r="L301" s="62">
        <v>0</v>
      </c>
      <c r="M301" s="62">
        <f>K301-L301</f>
        <v>0</v>
      </c>
      <c r="N301" s="101">
        <v>79200</v>
      </c>
      <c r="O301" s="101">
        <v>500000</v>
      </c>
      <c r="P301" s="62">
        <v>8420800</v>
      </c>
      <c r="Q301" s="165"/>
      <c r="R301" s="151"/>
      <c r="S301" s="140">
        <f t="shared" si="96"/>
        <v>9000000</v>
      </c>
      <c r="T301" s="144">
        <v>9000000</v>
      </c>
      <c r="U301" s="141">
        <f t="shared" si="97"/>
        <v>0</v>
      </c>
    </row>
    <row r="302" spans="1:21" s="47" customFormat="1" ht="45" customHeight="1">
      <c r="A302" s="160"/>
      <c r="B302" s="160"/>
      <c r="C302" s="160"/>
      <c r="D302" s="158"/>
      <c r="E302" s="98" t="s">
        <v>8</v>
      </c>
      <c r="F302" s="42"/>
      <c r="G302" s="73">
        <f t="shared" ref="G302:P302" si="109">G301-G300</f>
        <v>9000000</v>
      </c>
      <c r="H302" s="73">
        <f t="shared" si="109"/>
        <v>0</v>
      </c>
      <c r="I302" s="73">
        <f t="shared" si="109"/>
        <v>0</v>
      </c>
      <c r="J302" s="73">
        <f t="shared" si="109"/>
        <v>0</v>
      </c>
      <c r="K302" s="73">
        <f t="shared" si="109"/>
        <v>0</v>
      </c>
      <c r="L302" s="73">
        <f t="shared" si="109"/>
        <v>0</v>
      </c>
      <c r="M302" s="73">
        <f t="shared" si="109"/>
        <v>0</v>
      </c>
      <c r="N302" s="73">
        <f t="shared" si="109"/>
        <v>79200</v>
      </c>
      <c r="O302" s="73">
        <f t="shared" si="109"/>
        <v>500000</v>
      </c>
      <c r="P302" s="73">
        <f t="shared" si="109"/>
        <v>8420800</v>
      </c>
      <c r="Q302" s="165"/>
      <c r="R302" s="152"/>
      <c r="S302" s="140">
        <f t="shared" si="96"/>
        <v>9000000</v>
      </c>
      <c r="T302" s="142">
        <v>9000000</v>
      </c>
      <c r="U302" s="141">
        <f t="shared" si="97"/>
        <v>0</v>
      </c>
    </row>
    <row r="303" spans="1:21" s="4" customFormat="1" ht="49.5" customHeight="1">
      <c r="A303" s="153" t="s">
        <v>1072</v>
      </c>
      <c r="B303" s="153" t="s">
        <v>1073</v>
      </c>
      <c r="C303" s="153" t="s">
        <v>1074</v>
      </c>
      <c r="D303" s="155" t="s">
        <v>1075</v>
      </c>
      <c r="E303" s="98" t="s">
        <v>911</v>
      </c>
      <c r="F303" s="103" t="s">
        <v>1071</v>
      </c>
      <c r="G303" s="72">
        <f>SUM(H303,K303,N303,O303,P303)</f>
        <v>367000</v>
      </c>
      <c r="H303" s="62">
        <v>0</v>
      </c>
      <c r="I303" s="62">
        <v>0</v>
      </c>
      <c r="J303" s="72">
        <f>H303-I303</f>
        <v>0</v>
      </c>
      <c r="K303" s="62">
        <v>0</v>
      </c>
      <c r="L303" s="62">
        <v>0</v>
      </c>
      <c r="M303" s="62">
        <f>K303-L303</f>
        <v>0</v>
      </c>
      <c r="N303" s="62">
        <v>172000</v>
      </c>
      <c r="O303" s="62">
        <v>97500</v>
      </c>
      <c r="P303" s="62">
        <v>97500</v>
      </c>
      <c r="Q303" s="165" t="s">
        <v>820</v>
      </c>
      <c r="R303" s="150"/>
      <c r="S303" s="140">
        <f t="shared" si="96"/>
        <v>367000</v>
      </c>
      <c r="T303" s="142">
        <v>367000</v>
      </c>
      <c r="U303" s="141">
        <f t="shared" si="97"/>
        <v>0</v>
      </c>
    </row>
    <row r="304" spans="1:21" s="4" customFormat="1" ht="49.5" customHeight="1">
      <c r="A304" s="154"/>
      <c r="B304" s="154"/>
      <c r="C304" s="154"/>
      <c r="D304" s="155"/>
      <c r="E304" s="98" t="s">
        <v>7</v>
      </c>
      <c r="F304" s="103" t="s">
        <v>1071</v>
      </c>
      <c r="G304" s="72">
        <f>SUM(H304,K304,N304,O304,P304)</f>
        <v>367000</v>
      </c>
      <c r="H304" s="62">
        <v>0</v>
      </c>
      <c r="I304" s="62">
        <v>0</v>
      </c>
      <c r="J304" s="72">
        <f>H304-I304</f>
        <v>0</v>
      </c>
      <c r="K304" s="62">
        <v>0</v>
      </c>
      <c r="L304" s="62">
        <v>0</v>
      </c>
      <c r="M304" s="62">
        <f>K304-L304</f>
        <v>0</v>
      </c>
      <c r="N304" s="62">
        <v>172000</v>
      </c>
      <c r="O304" s="62">
        <v>97500</v>
      </c>
      <c r="P304" s="62">
        <v>97500</v>
      </c>
      <c r="Q304" s="165"/>
      <c r="R304" s="151"/>
      <c r="S304" s="140">
        <f t="shared" si="96"/>
        <v>367000</v>
      </c>
      <c r="T304" s="142">
        <v>367000</v>
      </c>
      <c r="U304" s="141">
        <f t="shared" si="97"/>
        <v>0</v>
      </c>
    </row>
    <row r="305" spans="1:21" s="4" customFormat="1" ht="45" customHeight="1">
      <c r="A305" s="154"/>
      <c r="B305" s="154"/>
      <c r="C305" s="154"/>
      <c r="D305" s="155"/>
      <c r="E305" s="98" t="s">
        <v>8</v>
      </c>
      <c r="F305" s="42"/>
      <c r="G305" s="73">
        <f t="shared" ref="G305:P305" si="110">G304-G303</f>
        <v>0</v>
      </c>
      <c r="H305" s="73">
        <f t="shared" si="110"/>
        <v>0</v>
      </c>
      <c r="I305" s="73">
        <f t="shared" si="110"/>
        <v>0</v>
      </c>
      <c r="J305" s="73">
        <f t="shared" si="110"/>
        <v>0</v>
      </c>
      <c r="K305" s="73">
        <f t="shared" si="110"/>
        <v>0</v>
      </c>
      <c r="L305" s="73">
        <f t="shared" si="110"/>
        <v>0</v>
      </c>
      <c r="M305" s="73">
        <f t="shared" si="110"/>
        <v>0</v>
      </c>
      <c r="N305" s="73">
        <f t="shared" si="110"/>
        <v>0</v>
      </c>
      <c r="O305" s="73">
        <f t="shared" si="110"/>
        <v>0</v>
      </c>
      <c r="P305" s="73">
        <f t="shared" si="110"/>
        <v>0</v>
      </c>
      <c r="Q305" s="165"/>
      <c r="R305" s="152"/>
      <c r="S305" s="140">
        <f t="shared" si="96"/>
        <v>0</v>
      </c>
      <c r="T305" s="142">
        <v>0</v>
      </c>
      <c r="U305" s="141">
        <f t="shared" si="97"/>
        <v>0</v>
      </c>
    </row>
    <row r="306" spans="1:21" s="48" customFormat="1" ht="45" customHeight="1">
      <c r="A306" s="159" t="s">
        <v>821</v>
      </c>
      <c r="B306" s="159" t="s">
        <v>822</v>
      </c>
      <c r="C306" s="159" t="s">
        <v>823</v>
      </c>
      <c r="D306" s="158" t="s">
        <v>824</v>
      </c>
      <c r="E306" s="98" t="s">
        <v>6</v>
      </c>
      <c r="F306" s="103"/>
      <c r="G306" s="72"/>
      <c r="H306" s="72"/>
      <c r="I306" s="72"/>
      <c r="J306" s="72"/>
      <c r="K306" s="72"/>
      <c r="L306" s="72"/>
      <c r="M306" s="72"/>
      <c r="N306" s="72"/>
      <c r="O306" s="72"/>
      <c r="P306" s="72"/>
      <c r="Q306" s="165" t="s">
        <v>933</v>
      </c>
      <c r="R306" s="252"/>
      <c r="S306" s="140">
        <f t="shared" si="96"/>
        <v>0</v>
      </c>
      <c r="T306" s="102">
        <v>0</v>
      </c>
      <c r="U306" s="141">
        <f t="shared" si="97"/>
        <v>0</v>
      </c>
    </row>
    <row r="307" spans="1:21" s="110" customFormat="1" ht="48.75" customHeight="1">
      <c r="A307" s="160"/>
      <c r="B307" s="160"/>
      <c r="C307" s="160"/>
      <c r="D307" s="158"/>
      <c r="E307" s="21" t="s">
        <v>7</v>
      </c>
      <c r="F307" s="99" t="s">
        <v>825</v>
      </c>
      <c r="G307" s="72">
        <f>SUM(H307,K307,N307,O307,P307)</f>
        <v>3000000</v>
      </c>
      <c r="H307" s="62">
        <v>0</v>
      </c>
      <c r="I307" s="62">
        <v>0</v>
      </c>
      <c r="J307" s="72">
        <f>H307-I307</f>
        <v>0</v>
      </c>
      <c r="K307" s="62">
        <v>0</v>
      </c>
      <c r="L307" s="62">
        <v>0</v>
      </c>
      <c r="M307" s="72">
        <f>K307-L307</f>
        <v>0</v>
      </c>
      <c r="N307" s="107">
        <v>3000000</v>
      </c>
      <c r="O307" s="62">
        <v>0</v>
      </c>
      <c r="P307" s="62">
        <v>0</v>
      </c>
      <c r="Q307" s="165"/>
      <c r="R307" s="253"/>
      <c r="S307" s="140">
        <f t="shared" si="96"/>
        <v>3000000</v>
      </c>
      <c r="T307" s="148">
        <v>3000000</v>
      </c>
      <c r="U307" s="141">
        <f t="shared" si="97"/>
        <v>0</v>
      </c>
    </row>
    <row r="308" spans="1:21" s="48" customFormat="1" ht="39" customHeight="1">
      <c r="A308" s="160"/>
      <c r="B308" s="160"/>
      <c r="C308" s="160"/>
      <c r="D308" s="158"/>
      <c r="E308" s="98" t="s">
        <v>8</v>
      </c>
      <c r="F308" s="103"/>
      <c r="G308" s="73">
        <f t="shared" ref="G308:P308" si="111">G307-G306</f>
        <v>3000000</v>
      </c>
      <c r="H308" s="73">
        <f t="shared" si="111"/>
        <v>0</v>
      </c>
      <c r="I308" s="73">
        <f t="shared" si="111"/>
        <v>0</v>
      </c>
      <c r="J308" s="73">
        <f t="shared" si="111"/>
        <v>0</v>
      </c>
      <c r="K308" s="73">
        <f t="shared" si="111"/>
        <v>0</v>
      </c>
      <c r="L308" s="73">
        <f t="shared" si="111"/>
        <v>0</v>
      </c>
      <c r="M308" s="73">
        <f t="shared" si="111"/>
        <v>0</v>
      </c>
      <c r="N308" s="73">
        <f t="shared" si="111"/>
        <v>3000000</v>
      </c>
      <c r="O308" s="73">
        <f t="shared" si="111"/>
        <v>0</v>
      </c>
      <c r="P308" s="73">
        <f t="shared" si="111"/>
        <v>0</v>
      </c>
      <c r="Q308" s="165"/>
      <c r="R308" s="254"/>
      <c r="S308" s="140">
        <f t="shared" si="96"/>
        <v>3000000</v>
      </c>
      <c r="T308" s="102">
        <v>3000000</v>
      </c>
      <c r="U308" s="141">
        <f t="shared" si="97"/>
        <v>0</v>
      </c>
    </row>
    <row r="309" spans="1:21" s="49" customFormat="1" ht="45" customHeight="1">
      <c r="A309" s="159" t="s">
        <v>826</v>
      </c>
      <c r="B309" s="159" t="s">
        <v>827</v>
      </c>
      <c r="C309" s="159" t="s">
        <v>828</v>
      </c>
      <c r="D309" s="158" t="s">
        <v>829</v>
      </c>
      <c r="E309" s="98" t="s">
        <v>6</v>
      </c>
      <c r="F309" s="103"/>
      <c r="G309" s="72"/>
      <c r="H309" s="72"/>
      <c r="I309" s="72"/>
      <c r="J309" s="72"/>
      <c r="K309" s="72"/>
      <c r="L309" s="72"/>
      <c r="M309" s="72"/>
      <c r="N309" s="72"/>
      <c r="O309" s="72"/>
      <c r="P309" s="72"/>
      <c r="Q309" s="195" t="s">
        <v>947</v>
      </c>
      <c r="R309" s="252"/>
      <c r="S309" s="140">
        <f t="shared" si="96"/>
        <v>0</v>
      </c>
      <c r="T309" s="102">
        <v>0</v>
      </c>
      <c r="U309" s="141">
        <f t="shared" si="97"/>
        <v>0</v>
      </c>
    </row>
    <row r="310" spans="1:21" s="110" customFormat="1" ht="48.75" customHeight="1">
      <c r="A310" s="160"/>
      <c r="B310" s="160"/>
      <c r="C310" s="160"/>
      <c r="D310" s="158"/>
      <c r="E310" s="21" t="s">
        <v>7</v>
      </c>
      <c r="F310" s="99" t="s">
        <v>830</v>
      </c>
      <c r="G310" s="72">
        <f>SUM(H310,K310,N310,O310,P310)</f>
        <v>250000</v>
      </c>
      <c r="H310" s="62">
        <v>0</v>
      </c>
      <c r="I310" s="62">
        <v>0</v>
      </c>
      <c r="J310" s="72">
        <f>H310-I310</f>
        <v>0</v>
      </c>
      <c r="K310" s="62">
        <v>0</v>
      </c>
      <c r="L310" s="62">
        <v>0</v>
      </c>
      <c r="M310" s="72">
        <f>K310-L310</f>
        <v>0</v>
      </c>
      <c r="N310" s="101">
        <v>250000</v>
      </c>
      <c r="O310" s="62">
        <v>0</v>
      </c>
      <c r="P310" s="62">
        <v>0</v>
      </c>
      <c r="Q310" s="195"/>
      <c r="R310" s="253"/>
      <c r="S310" s="140">
        <f t="shared" si="96"/>
        <v>250000</v>
      </c>
      <c r="T310" s="148">
        <v>250000</v>
      </c>
      <c r="U310" s="141">
        <f t="shared" si="97"/>
        <v>0</v>
      </c>
    </row>
    <row r="311" spans="1:21" s="49" customFormat="1" ht="39" customHeight="1">
      <c r="A311" s="160"/>
      <c r="B311" s="160"/>
      <c r="C311" s="160"/>
      <c r="D311" s="158"/>
      <c r="E311" s="98" t="s">
        <v>8</v>
      </c>
      <c r="F311" s="103"/>
      <c r="G311" s="73">
        <f t="shared" ref="G311:P311" si="112">G310-G309</f>
        <v>250000</v>
      </c>
      <c r="H311" s="73">
        <f t="shared" si="112"/>
        <v>0</v>
      </c>
      <c r="I311" s="73">
        <f t="shared" si="112"/>
        <v>0</v>
      </c>
      <c r="J311" s="73">
        <f t="shared" si="112"/>
        <v>0</v>
      </c>
      <c r="K311" s="73">
        <f t="shared" si="112"/>
        <v>0</v>
      </c>
      <c r="L311" s="73">
        <f t="shared" si="112"/>
        <v>0</v>
      </c>
      <c r="M311" s="73">
        <f t="shared" si="112"/>
        <v>0</v>
      </c>
      <c r="N311" s="73">
        <f t="shared" si="112"/>
        <v>250000</v>
      </c>
      <c r="O311" s="73">
        <f t="shared" si="112"/>
        <v>0</v>
      </c>
      <c r="P311" s="73">
        <f t="shared" si="112"/>
        <v>0</v>
      </c>
      <c r="Q311" s="195"/>
      <c r="R311" s="254"/>
      <c r="S311" s="140">
        <f t="shared" si="96"/>
        <v>250000</v>
      </c>
      <c r="T311" s="102">
        <v>250000</v>
      </c>
      <c r="U311" s="141">
        <f t="shared" si="97"/>
        <v>0</v>
      </c>
    </row>
    <row r="312" spans="1:21" s="9" customFormat="1" ht="48.75" customHeight="1">
      <c r="A312" s="153" t="s">
        <v>1076</v>
      </c>
      <c r="B312" s="153" t="s">
        <v>1077</v>
      </c>
      <c r="C312" s="199" t="s">
        <v>1078</v>
      </c>
      <c r="D312" s="199" t="s">
        <v>1079</v>
      </c>
      <c r="E312" s="98" t="s">
        <v>6</v>
      </c>
      <c r="F312" s="103" t="s">
        <v>1080</v>
      </c>
      <c r="G312" s="72">
        <f>SUM(H312,K312,N312,O312,P312)</f>
        <v>6632000</v>
      </c>
      <c r="H312" s="62">
        <v>2656000</v>
      </c>
      <c r="I312" s="62">
        <v>2656000</v>
      </c>
      <c r="J312" s="72">
        <f>H312-I312</f>
        <v>0</v>
      </c>
      <c r="K312" s="62">
        <v>1160000</v>
      </c>
      <c r="L312" s="62">
        <v>1156956</v>
      </c>
      <c r="M312" s="72">
        <f>K312-L312</f>
        <v>3044</v>
      </c>
      <c r="N312" s="62">
        <v>1000000</v>
      </c>
      <c r="O312" s="62">
        <v>1816000</v>
      </c>
      <c r="P312" s="62">
        <v>0</v>
      </c>
      <c r="Q312" s="161" t="s">
        <v>832</v>
      </c>
      <c r="R312" s="252"/>
      <c r="S312" s="140">
        <f t="shared" si="96"/>
        <v>6632000</v>
      </c>
      <c r="T312" s="102">
        <v>6632000</v>
      </c>
      <c r="U312" s="141">
        <f t="shared" si="97"/>
        <v>0</v>
      </c>
    </row>
    <row r="313" spans="1:21" s="9" customFormat="1" ht="48.75" customHeight="1">
      <c r="A313" s="153"/>
      <c r="B313" s="153"/>
      <c r="C313" s="199"/>
      <c r="D313" s="199"/>
      <c r="E313" s="21" t="s">
        <v>7</v>
      </c>
      <c r="F313" s="99" t="s">
        <v>831</v>
      </c>
      <c r="G313" s="72">
        <f>SUM(H313,K313,N313,O313,P313)</f>
        <v>6632000</v>
      </c>
      <c r="H313" s="62">
        <v>2656000</v>
      </c>
      <c r="I313" s="62">
        <v>2656000</v>
      </c>
      <c r="J313" s="72">
        <f>H313-I313</f>
        <v>0</v>
      </c>
      <c r="K313" s="62">
        <v>1160000</v>
      </c>
      <c r="L313" s="62">
        <v>1160000</v>
      </c>
      <c r="M313" s="72">
        <f>K313-L313</f>
        <v>0</v>
      </c>
      <c r="N313" s="62">
        <v>1000000</v>
      </c>
      <c r="O313" s="62">
        <v>1816000</v>
      </c>
      <c r="P313" s="62">
        <v>0</v>
      </c>
      <c r="Q313" s="161"/>
      <c r="R313" s="253"/>
      <c r="S313" s="140">
        <f t="shared" si="96"/>
        <v>6632000</v>
      </c>
      <c r="T313" s="102">
        <v>6632000</v>
      </c>
      <c r="U313" s="141">
        <f t="shared" si="97"/>
        <v>0</v>
      </c>
    </row>
    <row r="314" spans="1:21" s="9" customFormat="1" ht="39" customHeight="1">
      <c r="A314" s="153"/>
      <c r="B314" s="153"/>
      <c r="C314" s="199"/>
      <c r="D314" s="199"/>
      <c r="E314" s="98" t="s">
        <v>8</v>
      </c>
      <c r="F314" s="103"/>
      <c r="G314" s="73">
        <f t="shared" ref="G314:P314" si="113">G313-G312</f>
        <v>0</v>
      </c>
      <c r="H314" s="73">
        <f t="shared" si="113"/>
        <v>0</v>
      </c>
      <c r="I314" s="73">
        <f t="shared" si="113"/>
        <v>0</v>
      </c>
      <c r="J314" s="73">
        <f t="shared" si="113"/>
        <v>0</v>
      </c>
      <c r="K314" s="73">
        <f t="shared" si="113"/>
        <v>0</v>
      </c>
      <c r="L314" s="73">
        <f t="shared" si="113"/>
        <v>3044</v>
      </c>
      <c r="M314" s="73">
        <f t="shared" si="113"/>
        <v>-3044</v>
      </c>
      <c r="N314" s="73">
        <f t="shared" si="113"/>
        <v>0</v>
      </c>
      <c r="O314" s="73">
        <f t="shared" si="113"/>
        <v>0</v>
      </c>
      <c r="P314" s="73">
        <f t="shared" si="113"/>
        <v>0</v>
      </c>
      <c r="Q314" s="161"/>
      <c r="R314" s="254"/>
      <c r="S314" s="140">
        <f t="shared" si="96"/>
        <v>0</v>
      </c>
      <c r="T314" s="102">
        <v>0</v>
      </c>
      <c r="U314" s="141">
        <f t="shared" si="97"/>
        <v>0</v>
      </c>
    </row>
    <row r="315" spans="1:21" s="4" customFormat="1" ht="48.75" customHeight="1">
      <c r="A315" s="153" t="s">
        <v>1076</v>
      </c>
      <c r="B315" s="153" t="s">
        <v>1077</v>
      </c>
      <c r="C315" s="199" t="s">
        <v>1081</v>
      </c>
      <c r="D315" s="199" t="s">
        <v>1079</v>
      </c>
      <c r="E315" s="98" t="s">
        <v>6</v>
      </c>
      <c r="F315" s="103" t="s">
        <v>1082</v>
      </c>
      <c r="G315" s="72">
        <f>SUM(H315,K315,N315,O315,P315)</f>
        <v>2600000</v>
      </c>
      <c r="H315" s="62">
        <v>200000</v>
      </c>
      <c r="I315" s="62">
        <v>200000</v>
      </c>
      <c r="J315" s="72">
        <f>H315-I315</f>
        <v>0</v>
      </c>
      <c r="K315" s="62">
        <v>1160000</v>
      </c>
      <c r="L315" s="62">
        <v>1160000</v>
      </c>
      <c r="M315" s="62">
        <f>K315-L315</f>
        <v>0</v>
      </c>
      <c r="N315" s="62">
        <v>1240000</v>
      </c>
      <c r="O315" s="62">
        <v>0</v>
      </c>
      <c r="P315" s="62">
        <v>0</v>
      </c>
      <c r="Q315" s="161" t="s">
        <v>834</v>
      </c>
      <c r="R315" s="150"/>
      <c r="S315" s="140">
        <f t="shared" si="96"/>
        <v>2600000</v>
      </c>
      <c r="T315" s="142">
        <v>2600000</v>
      </c>
      <c r="U315" s="141">
        <f t="shared" si="97"/>
        <v>0</v>
      </c>
    </row>
    <row r="316" spans="1:21" s="4" customFormat="1" ht="48.75" customHeight="1">
      <c r="A316" s="153"/>
      <c r="B316" s="153"/>
      <c r="C316" s="199"/>
      <c r="D316" s="199"/>
      <c r="E316" s="21" t="s">
        <v>7</v>
      </c>
      <c r="F316" s="99" t="s">
        <v>833</v>
      </c>
      <c r="G316" s="72">
        <f>SUM(H316,K316,N316,O316,P316)</f>
        <v>2600000</v>
      </c>
      <c r="H316" s="62">
        <v>200000</v>
      </c>
      <c r="I316" s="62">
        <v>200000</v>
      </c>
      <c r="J316" s="72">
        <f>H316-I316</f>
        <v>0</v>
      </c>
      <c r="K316" s="62">
        <v>1160000</v>
      </c>
      <c r="L316" s="62">
        <v>1160000</v>
      </c>
      <c r="M316" s="62">
        <f>K316-L316</f>
        <v>0</v>
      </c>
      <c r="N316" s="62">
        <v>1240000</v>
      </c>
      <c r="O316" s="62">
        <v>0</v>
      </c>
      <c r="P316" s="62">
        <v>0</v>
      </c>
      <c r="Q316" s="161"/>
      <c r="R316" s="151"/>
      <c r="S316" s="140">
        <f t="shared" si="96"/>
        <v>2600000</v>
      </c>
      <c r="T316" s="142">
        <v>2600000</v>
      </c>
      <c r="U316" s="141">
        <f t="shared" si="97"/>
        <v>0</v>
      </c>
    </row>
    <row r="317" spans="1:21" s="4" customFormat="1" ht="40.5" customHeight="1">
      <c r="A317" s="153"/>
      <c r="B317" s="153"/>
      <c r="C317" s="199"/>
      <c r="D317" s="199"/>
      <c r="E317" s="98" t="s">
        <v>8</v>
      </c>
      <c r="F317" s="103"/>
      <c r="G317" s="73">
        <f t="shared" ref="G317:P317" si="114">G316-G315</f>
        <v>0</v>
      </c>
      <c r="H317" s="73">
        <f t="shared" si="114"/>
        <v>0</v>
      </c>
      <c r="I317" s="73">
        <f t="shared" si="114"/>
        <v>0</v>
      </c>
      <c r="J317" s="73">
        <f t="shared" si="114"/>
        <v>0</v>
      </c>
      <c r="K317" s="73">
        <f t="shared" si="114"/>
        <v>0</v>
      </c>
      <c r="L317" s="73">
        <f t="shared" si="114"/>
        <v>0</v>
      </c>
      <c r="M317" s="73">
        <f t="shared" si="114"/>
        <v>0</v>
      </c>
      <c r="N317" s="73">
        <f t="shared" si="114"/>
        <v>0</v>
      </c>
      <c r="O317" s="73">
        <f t="shared" si="114"/>
        <v>0</v>
      </c>
      <c r="P317" s="73">
        <f t="shared" si="114"/>
        <v>0</v>
      </c>
      <c r="Q317" s="161"/>
      <c r="R317" s="152"/>
      <c r="S317" s="140">
        <f t="shared" si="96"/>
        <v>0</v>
      </c>
      <c r="T317" s="142">
        <v>0</v>
      </c>
      <c r="U317" s="141">
        <f t="shared" si="97"/>
        <v>0</v>
      </c>
    </row>
    <row r="318" spans="1:21" s="4" customFormat="1" ht="48.75" customHeight="1">
      <c r="A318" s="153" t="s">
        <v>1076</v>
      </c>
      <c r="B318" s="153" t="s">
        <v>1077</v>
      </c>
      <c r="C318" s="153" t="s">
        <v>22</v>
      </c>
      <c r="D318" s="155" t="s">
        <v>1079</v>
      </c>
      <c r="E318" s="98" t="s">
        <v>6</v>
      </c>
      <c r="F318" s="103" t="s">
        <v>1083</v>
      </c>
      <c r="G318" s="72">
        <f>SUM(H318,K318,N318,O318,P318)</f>
        <v>1120000</v>
      </c>
      <c r="H318" s="62">
        <v>0</v>
      </c>
      <c r="I318" s="62">
        <v>0</v>
      </c>
      <c r="J318" s="72">
        <f>H318-I318</f>
        <v>0</v>
      </c>
      <c r="K318" s="62">
        <v>792000</v>
      </c>
      <c r="L318" s="62">
        <f>K318-M318</f>
        <v>792000</v>
      </c>
      <c r="M318" s="62">
        <v>0</v>
      </c>
      <c r="N318" s="62">
        <v>328000</v>
      </c>
      <c r="O318" s="62">
        <v>0</v>
      </c>
      <c r="P318" s="62">
        <v>0</v>
      </c>
      <c r="Q318" s="165" t="s">
        <v>928</v>
      </c>
      <c r="R318" s="150"/>
      <c r="S318" s="140">
        <f t="shared" si="96"/>
        <v>1120000</v>
      </c>
      <c r="T318" s="142">
        <v>1120000</v>
      </c>
      <c r="U318" s="141">
        <f t="shared" si="97"/>
        <v>0</v>
      </c>
    </row>
    <row r="319" spans="1:21" s="4" customFormat="1" ht="48.75" customHeight="1">
      <c r="A319" s="153"/>
      <c r="B319" s="153"/>
      <c r="C319" s="154"/>
      <c r="D319" s="155"/>
      <c r="E319" s="21" t="s">
        <v>7</v>
      </c>
      <c r="F319" s="103" t="s">
        <v>1083</v>
      </c>
      <c r="G319" s="72">
        <f>SUM(H319,K319,N319,O319,P319)</f>
        <v>1120000</v>
      </c>
      <c r="H319" s="62">
        <v>0</v>
      </c>
      <c r="I319" s="62">
        <v>0</v>
      </c>
      <c r="J319" s="72">
        <f>H319-I319</f>
        <v>0</v>
      </c>
      <c r="K319" s="62">
        <v>792000</v>
      </c>
      <c r="L319" s="62">
        <f>K319-M319</f>
        <v>792000</v>
      </c>
      <c r="M319" s="62">
        <v>0</v>
      </c>
      <c r="N319" s="62">
        <v>328000</v>
      </c>
      <c r="O319" s="62">
        <v>0</v>
      </c>
      <c r="P319" s="62">
        <v>0</v>
      </c>
      <c r="Q319" s="165"/>
      <c r="R319" s="151"/>
      <c r="S319" s="140">
        <f t="shared" si="96"/>
        <v>1120000</v>
      </c>
      <c r="T319" s="142">
        <v>1120000</v>
      </c>
      <c r="U319" s="141">
        <f t="shared" si="97"/>
        <v>0</v>
      </c>
    </row>
    <row r="320" spans="1:21" s="13" customFormat="1" ht="40.5" customHeight="1">
      <c r="A320" s="153"/>
      <c r="B320" s="153"/>
      <c r="C320" s="154"/>
      <c r="D320" s="155"/>
      <c r="E320" s="98" t="s">
        <v>8</v>
      </c>
      <c r="F320" s="103"/>
      <c r="G320" s="73">
        <f t="shared" ref="G320:P320" si="115">G319-G318</f>
        <v>0</v>
      </c>
      <c r="H320" s="73">
        <f t="shared" si="115"/>
        <v>0</v>
      </c>
      <c r="I320" s="73">
        <f t="shared" si="115"/>
        <v>0</v>
      </c>
      <c r="J320" s="73">
        <f t="shared" si="115"/>
        <v>0</v>
      </c>
      <c r="K320" s="73">
        <f t="shared" si="115"/>
        <v>0</v>
      </c>
      <c r="L320" s="73">
        <f t="shared" si="115"/>
        <v>0</v>
      </c>
      <c r="M320" s="73">
        <f t="shared" si="115"/>
        <v>0</v>
      </c>
      <c r="N320" s="73">
        <f t="shared" si="115"/>
        <v>0</v>
      </c>
      <c r="O320" s="73">
        <f t="shared" si="115"/>
        <v>0</v>
      </c>
      <c r="P320" s="73">
        <f t="shared" si="115"/>
        <v>0</v>
      </c>
      <c r="Q320" s="165"/>
      <c r="R320" s="152"/>
      <c r="S320" s="140">
        <f t="shared" si="96"/>
        <v>0</v>
      </c>
      <c r="T320" s="147">
        <v>0</v>
      </c>
      <c r="U320" s="141">
        <f t="shared" si="97"/>
        <v>0</v>
      </c>
    </row>
    <row r="321" spans="1:21" s="4" customFormat="1" ht="48" customHeight="1">
      <c r="A321" s="153" t="s">
        <v>1076</v>
      </c>
      <c r="B321" s="153" t="s">
        <v>1077</v>
      </c>
      <c r="C321" s="153" t="s">
        <v>1084</v>
      </c>
      <c r="D321" s="155" t="s">
        <v>1079</v>
      </c>
      <c r="E321" s="98" t="s">
        <v>6</v>
      </c>
      <c r="F321" s="103" t="s">
        <v>1085</v>
      </c>
      <c r="G321" s="72">
        <f>SUM(H321,K321,N321,O321,P321)</f>
        <v>2400000</v>
      </c>
      <c r="H321" s="62">
        <v>0</v>
      </c>
      <c r="I321" s="62">
        <v>0</v>
      </c>
      <c r="J321" s="72">
        <f>H321-I321</f>
        <v>0</v>
      </c>
      <c r="K321" s="62">
        <v>510000</v>
      </c>
      <c r="L321" s="62">
        <f>K321-M321</f>
        <v>310000</v>
      </c>
      <c r="M321" s="62">
        <v>200000</v>
      </c>
      <c r="N321" s="62">
        <v>950000</v>
      </c>
      <c r="O321" s="62">
        <v>940000</v>
      </c>
      <c r="P321" s="62">
        <v>0</v>
      </c>
      <c r="Q321" s="161" t="s">
        <v>836</v>
      </c>
      <c r="R321" s="150" t="s">
        <v>71</v>
      </c>
      <c r="S321" s="140">
        <f t="shared" si="96"/>
        <v>2400000</v>
      </c>
      <c r="T321" s="142">
        <v>2400000</v>
      </c>
      <c r="U321" s="141">
        <f t="shared" si="97"/>
        <v>0</v>
      </c>
    </row>
    <row r="322" spans="1:21" s="4" customFormat="1" ht="48" customHeight="1">
      <c r="A322" s="153"/>
      <c r="B322" s="153"/>
      <c r="C322" s="153"/>
      <c r="D322" s="155"/>
      <c r="E322" s="21" t="s">
        <v>7</v>
      </c>
      <c r="F322" s="99" t="s">
        <v>835</v>
      </c>
      <c r="G322" s="72">
        <f>SUM(H322,K322,N322,O322,P322)</f>
        <v>2400000</v>
      </c>
      <c r="H322" s="62">
        <v>0</v>
      </c>
      <c r="I322" s="62">
        <v>0</v>
      </c>
      <c r="J322" s="72">
        <f>H322-I322</f>
        <v>0</v>
      </c>
      <c r="K322" s="62">
        <v>510000</v>
      </c>
      <c r="L322" s="62">
        <f>K322-M322</f>
        <v>310000</v>
      </c>
      <c r="M322" s="62">
        <v>200000</v>
      </c>
      <c r="N322" s="62">
        <v>950000</v>
      </c>
      <c r="O322" s="62">
        <v>940000</v>
      </c>
      <c r="P322" s="62">
        <v>0</v>
      </c>
      <c r="Q322" s="161"/>
      <c r="R322" s="151"/>
      <c r="S322" s="140">
        <f t="shared" si="96"/>
        <v>2400000</v>
      </c>
      <c r="T322" s="142">
        <v>2400000</v>
      </c>
      <c r="U322" s="141">
        <f t="shared" si="97"/>
        <v>0</v>
      </c>
    </row>
    <row r="323" spans="1:21" s="4" customFormat="1" ht="42.75" customHeight="1">
      <c r="A323" s="153"/>
      <c r="B323" s="153"/>
      <c r="C323" s="153"/>
      <c r="D323" s="155"/>
      <c r="E323" s="98" t="s">
        <v>8</v>
      </c>
      <c r="F323" s="103"/>
      <c r="G323" s="73">
        <f t="shared" ref="G323:P323" si="116">G322-G321</f>
        <v>0</v>
      </c>
      <c r="H323" s="73">
        <f t="shared" si="116"/>
        <v>0</v>
      </c>
      <c r="I323" s="73">
        <f t="shared" si="116"/>
        <v>0</v>
      </c>
      <c r="J323" s="73">
        <f t="shared" si="116"/>
        <v>0</v>
      </c>
      <c r="K323" s="73">
        <f t="shared" si="116"/>
        <v>0</v>
      </c>
      <c r="L323" s="73">
        <f t="shared" si="116"/>
        <v>0</v>
      </c>
      <c r="M323" s="73">
        <f t="shared" si="116"/>
        <v>0</v>
      </c>
      <c r="N323" s="73">
        <f t="shared" si="116"/>
        <v>0</v>
      </c>
      <c r="O323" s="73">
        <f t="shared" si="116"/>
        <v>0</v>
      </c>
      <c r="P323" s="73">
        <f t="shared" si="116"/>
        <v>0</v>
      </c>
      <c r="Q323" s="161"/>
      <c r="R323" s="152"/>
      <c r="S323" s="140">
        <f t="shared" si="96"/>
        <v>0</v>
      </c>
      <c r="T323" s="142">
        <v>0</v>
      </c>
      <c r="U323" s="141">
        <f t="shared" si="97"/>
        <v>0</v>
      </c>
    </row>
    <row r="324" spans="1:21" s="4" customFormat="1" ht="48" customHeight="1">
      <c r="A324" s="159" t="s">
        <v>837</v>
      </c>
      <c r="B324" s="159" t="s">
        <v>838</v>
      </c>
      <c r="C324" s="159" t="s">
        <v>59</v>
      </c>
      <c r="D324" s="158" t="s">
        <v>60</v>
      </c>
      <c r="E324" s="98" t="s">
        <v>6</v>
      </c>
      <c r="F324" s="103" t="s">
        <v>1086</v>
      </c>
      <c r="G324" s="72">
        <f>SUM(H324,K324,N324,O324,P324)</f>
        <v>6000000</v>
      </c>
      <c r="H324" s="62">
        <v>0</v>
      </c>
      <c r="I324" s="62">
        <v>0</v>
      </c>
      <c r="J324" s="72">
        <f>H324-I324</f>
        <v>0</v>
      </c>
      <c r="K324" s="62">
        <v>0</v>
      </c>
      <c r="L324" s="62">
        <v>0</v>
      </c>
      <c r="M324" s="62">
        <f>K324-L324</f>
        <v>0</v>
      </c>
      <c r="N324" s="62">
        <v>150000</v>
      </c>
      <c r="O324" s="62">
        <v>860000</v>
      </c>
      <c r="P324" s="62">
        <v>4990000</v>
      </c>
      <c r="Q324" s="161" t="s">
        <v>840</v>
      </c>
      <c r="R324" s="150"/>
      <c r="S324" s="140">
        <f t="shared" si="96"/>
        <v>6000000</v>
      </c>
      <c r="T324" s="142">
        <v>6000000</v>
      </c>
      <c r="U324" s="141">
        <f t="shared" si="97"/>
        <v>0</v>
      </c>
    </row>
    <row r="325" spans="1:21" s="4" customFormat="1" ht="48" customHeight="1">
      <c r="A325" s="159"/>
      <c r="B325" s="159"/>
      <c r="C325" s="159"/>
      <c r="D325" s="158"/>
      <c r="E325" s="21" t="s">
        <v>7</v>
      </c>
      <c r="F325" s="99" t="s">
        <v>839</v>
      </c>
      <c r="G325" s="72">
        <f>SUM(H325,K325,N325,O325,P325)</f>
        <v>6000000</v>
      </c>
      <c r="H325" s="62">
        <v>0</v>
      </c>
      <c r="I325" s="62">
        <v>0</v>
      </c>
      <c r="J325" s="72">
        <f>H325-I325</f>
        <v>0</v>
      </c>
      <c r="K325" s="62">
        <v>0</v>
      </c>
      <c r="L325" s="62">
        <v>0</v>
      </c>
      <c r="M325" s="62">
        <f>K325-L325</f>
        <v>0</v>
      </c>
      <c r="N325" s="62">
        <v>150000</v>
      </c>
      <c r="O325" s="62">
        <v>860000</v>
      </c>
      <c r="P325" s="62">
        <v>4990000</v>
      </c>
      <c r="Q325" s="161"/>
      <c r="R325" s="151"/>
      <c r="S325" s="140">
        <f t="shared" si="96"/>
        <v>6000000</v>
      </c>
      <c r="T325" s="142">
        <v>6000000</v>
      </c>
      <c r="U325" s="141">
        <f t="shared" si="97"/>
        <v>0</v>
      </c>
    </row>
    <row r="326" spans="1:21" s="4" customFormat="1" ht="41.25" customHeight="1">
      <c r="A326" s="159"/>
      <c r="B326" s="159"/>
      <c r="C326" s="159"/>
      <c r="D326" s="158"/>
      <c r="E326" s="98" t="s">
        <v>8</v>
      </c>
      <c r="F326" s="103"/>
      <c r="G326" s="73">
        <f t="shared" ref="G326:P326" si="117">G325-G324</f>
        <v>0</v>
      </c>
      <c r="H326" s="73">
        <f t="shared" si="117"/>
        <v>0</v>
      </c>
      <c r="I326" s="73">
        <f t="shared" si="117"/>
        <v>0</v>
      </c>
      <c r="J326" s="73">
        <f t="shared" si="117"/>
        <v>0</v>
      </c>
      <c r="K326" s="73">
        <f t="shared" si="117"/>
        <v>0</v>
      </c>
      <c r="L326" s="73">
        <f t="shared" si="117"/>
        <v>0</v>
      </c>
      <c r="M326" s="73">
        <f t="shared" si="117"/>
        <v>0</v>
      </c>
      <c r="N326" s="73">
        <f t="shared" si="117"/>
        <v>0</v>
      </c>
      <c r="O326" s="73">
        <f>O325-O324</f>
        <v>0</v>
      </c>
      <c r="P326" s="73">
        <f t="shared" si="117"/>
        <v>0</v>
      </c>
      <c r="Q326" s="161"/>
      <c r="R326" s="152"/>
      <c r="S326" s="140">
        <f t="shared" si="96"/>
        <v>0</v>
      </c>
      <c r="T326" s="142">
        <v>0</v>
      </c>
      <c r="U326" s="141">
        <f t="shared" si="97"/>
        <v>0</v>
      </c>
    </row>
    <row r="327" spans="1:21" s="4" customFormat="1" ht="45" customHeight="1">
      <c r="A327" s="153" t="s">
        <v>1076</v>
      </c>
      <c r="B327" s="153" t="s">
        <v>1077</v>
      </c>
      <c r="C327" s="153" t="s">
        <v>1087</v>
      </c>
      <c r="D327" s="155" t="s">
        <v>1079</v>
      </c>
      <c r="E327" s="98" t="s">
        <v>6</v>
      </c>
      <c r="F327" s="103" t="s">
        <v>1088</v>
      </c>
      <c r="G327" s="72">
        <f>SUM(H327,K327,N327,O327,P327)</f>
        <v>10600000</v>
      </c>
      <c r="H327" s="16">
        <v>3031000</v>
      </c>
      <c r="I327" s="72">
        <v>3031000</v>
      </c>
      <c r="J327" s="72">
        <f>H327-I327</f>
        <v>0</v>
      </c>
      <c r="K327" s="72">
        <v>7569000</v>
      </c>
      <c r="L327" s="72">
        <v>7403357</v>
      </c>
      <c r="M327" s="72">
        <f>K327-L327</f>
        <v>165643</v>
      </c>
      <c r="N327" s="72">
        <v>0</v>
      </c>
      <c r="O327" s="72">
        <v>0</v>
      </c>
      <c r="P327" s="72">
        <v>0</v>
      </c>
      <c r="Q327" s="165" t="s">
        <v>924</v>
      </c>
      <c r="R327" s="150"/>
      <c r="S327" s="140">
        <f t="shared" si="96"/>
        <v>10600000</v>
      </c>
      <c r="T327" s="142">
        <v>10600000</v>
      </c>
      <c r="U327" s="141">
        <f t="shared" si="97"/>
        <v>0</v>
      </c>
    </row>
    <row r="328" spans="1:21" s="4" customFormat="1" ht="45" customHeight="1">
      <c r="A328" s="153"/>
      <c r="B328" s="153"/>
      <c r="C328" s="154"/>
      <c r="D328" s="155"/>
      <c r="E328" s="21" t="s">
        <v>7</v>
      </c>
      <c r="F328" s="103" t="s">
        <v>1088</v>
      </c>
      <c r="G328" s="72">
        <f>SUM(H328,K328,N328,O328,P328)</f>
        <v>10600000</v>
      </c>
      <c r="H328" s="16">
        <v>3031000</v>
      </c>
      <c r="I328" s="72">
        <v>3031000</v>
      </c>
      <c r="J328" s="72">
        <f>H328-I328</f>
        <v>0</v>
      </c>
      <c r="K328" s="72">
        <v>7569000</v>
      </c>
      <c r="L328" s="72">
        <v>7403357</v>
      </c>
      <c r="M328" s="72">
        <f>K328-L328</f>
        <v>165643</v>
      </c>
      <c r="N328" s="72">
        <v>0</v>
      </c>
      <c r="O328" s="72">
        <v>0</v>
      </c>
      <c r="P328" s="72">
        <v>0</v>
      </c>
      <c r="Q328" s="165"/>
      <c r="R328" s="151"/>
      <c r="S328" s="140">
        <f t="shared" si="96"/>
        <v>10600000</v>
      </c>
      <c r="T328" s="142">
        <v>10600000</v>
      </c>
      <c r="U328" s="141">
        <f t="shared" si="97"/>
        <v>0</v>
      </c>
    </row>
    <row r="329" spans="1:21" s="4" customFormat="1" ht="40.5" customHeight="1">
      <c r="A329" s="153"/>
      <c r="B329" s="153"/>
      <c r="C329" s="154"/>
      <c r="D329" s="155"/>
      <c r="E329" s="98" t="s">
        <v>8</v>
      </c>
      <c r="F329" s="103"/>
      <c r="G329" s="73">
        <f t="shared" ref="G329:P329" si="118">G328-G327</f>
        <v>0</v>
      </c>
      <c r="H329" s="73">
        <f t="shared" si="118"/>
        <v>0</v>
      </c>
      <c r="I329" s="73">
        <f t="shared" si="118"/>
        <v>0</v>
      </c>
      <c r="J329" s="73">
        <f t="shared" si="118"/>
        <v>0</v>
      </c>
      <c r="K329" s="73">
        <f t="shared" si="118"/>
        <v>0</v>
      </c>
      <c r="L329" s="73">
        <f t="shared" si="118"/>
        <v>0</v>
      </c>
      <c r="M329" s="73">
        <f t="shared" si="118"/>
        <v>0</v>
      </c>
      <c r="N329" s="73">
        <f t="shared" si="118"/>
        <v>0</v>
      </c>
      <c r="O329" s="73">
        <f t="shared" si="118"/>
        <v>0</v>
      </c>
      <c r="P329" s="73">
        <f t="shared" si="118"/>
        <v>0</v>
      </c>
      <c r="Q329" s="165"/>
      <c r="R329" s="152"/>
      <c r="S329" s="140">
        <f t="shared" si="96"/>
        <v>0</v>
      </c>
      <c r="T329" s="142">
        <v>0</v>
      </c>
      <c r="U329" s="141">
        <f t="shared" si="97"/>
        <v>0</v>
      </c>
    </row>
    <row r="330" spans="1:21" s="4" customFormat="1" ht="49.5" customHeight="1">
      <c r="A330" s="153" t="s">
        <v>837</v>
      </c>
      <c r="B330" s="153" t="s">
        <v>841</v>
      </c>
      <c r="C330" s="153" t="s">
        <v>842</v>
      </c>
      <c r="D330" s="155" t="s">
        <v>60</v>
      </c>
      <c r="E330" s="98" t="s">
        <v>6</v>
      </c>
      <c r="F330" s="103" t="s">
        <v>1089</v>
      </c>
      <c r="G330" s="72">
        <f>SUM(H330,K330,N330,O330,P330)</f>
        <v>29537000</v>
      </c>
      <c r="H330" s="72">
        <v>7385823</v>
      </c>
      <c r="I330" s="72">
        <v>7385823</v>
      </c>
      <c r="J330" s="72">
        <f>H330-I330</f>
        <v>0</v>
      </c>
      <c r="K330" s="72">
        <v>4000000</v>
      </c>
      <c r="L330" s="72">
        <v>2639858</v>
      </c>
      <c r="M330" s="72">
        <f>K330-L330</f>
        <v>1360142</v>
      </c>
      <c r="N330" s="72">
        <v>10000000</v>
      </c>
      <c r="O330" s="72">
        <v>5570000</v>
      </c>
      <c r="P330" s="72">
        <v>2581177</v>
      </c>
      <c r="Q330" s="161" t="s">
        <v>1468</v>
      </c>
      <c r="R330" s="150"/>
      <c r="S330" s="140">
        <f t="shared" ref="S330:S393" si="119">SUM(H330,K330,N330,O330,P330)</f>
        <v>29537000</v>
      </c>
      <c r="T330" s="142">
        <v>29537000</v>
      </c>
      <c r="U330" s="141">
        <f t="shared" ref="U330:U393" si="120">IF(S330=G330,0,1)</f>
        <v>0</v>
      </c>
    </row>
    <row r="331" spans="1:21" s="4" customFormat="1" ht="49.5" customHeight="1">
      <c r="A331" s="153"/>
      <c r="B331" s="153"/>
      <c r="C331" s="154"/>
      <c r="D331" s="155"/>
      <c r="E331" s="22" t="s">
        <v>913</v>
      </c>
      <c r="F331" s="103" t="s">
        <v>1089</v>
      </c>
      <c r="G331" s="72">
        <f>SUM(H331,K331,N331,O331,P331)</f>
        <v>29537000</v>
      </c>
      <c r="H331" s="72">
        <v>7385823</v>
      </c>
      <c r="I331" s="72">
        <v>7385823</v>
      </c>
      <c r="J331" s="72">
        <f>H331-I331</f>
        <v>0</v>
      </c>
      <c r="K331" s="72">
        <v>4000000</v>
      </c>
      <c r="L331" s="72">
        <v>2639858</v>
      </c>
      <c r="M331" s="72">
        <f>K331-L331</f>
        <v>1360142</v>
      </c>
      <c r="N331" s="72">
        <v>10000000</v>
      </c>
      <c r="O331" s="101">
        <v>8151177</v>
      </c>
      <c r="P331" s="72">
        <v>0</v>
      </c>
      <c r="Q331" s="161"/>
      <c r="R331" s="151"/>
      <c r="S331" s="140">
        <f t="shared" si="119"/>
        <v>29537000</v>
      </c>
      <c r="T331" s="142">
        <v>29537000</v>
      </c>
      <c r="U331" s="141">
        <f t="shared" si="120"/>
        <v>0</v>
      </c>
    </row>
    <row r="332" spans="1:21" s="4" customFormat="1" ht="40.5" customHeight="1">
      <c r="A332" s="153"/>
      <c r="B332" s="153"/>
      <c r="C332" s="154"/>
      <c r="D332" s="155"/>
      <c r="E332" s="98" t="s">
        <v>8</v>
      </c>
      <c r="F332" s="103"/>
      <c r="G332" s="73">
        <f t="shared" ref="G332:P332" si="121">G331-G330</f>
        <v>0</v>
      </c>
      <c r="H332" s="73">
        <f t="shared" si="121"/>
        <v>0</v>
      </c>
      <c r="I332" s="73">
        <f t="shared" si="121"/>
        <v>0</v>
      </c>
      <c r="J332" s="73">
        <f t="shared" si="121"/>
        <v>0</v>
      </c>
      <c r="K332" s="73">
        <f t="shared" si="121"/>
        <v>0</v>
      </c>
      <c r="L332" s="73">
        <f t="shared" si="121"/>
        <v>0</v>
      </c>
      <c r="M332" s="73">
        <f t="shared" si="121"/>
        <v>0</v>
      </c>
      <c r="N332" s="73">
        <f t="shared" si="121"/>
        <v>0</v>
      </c>
      <c r="O332" s="73">
        <f t="shared" si="121"/>
        <v>2581177</v>
      </c>
      <c r="P332" s="73">
        <f t="shared" si="121"/>
        <v>-2581177</v>
      </c>
      <c r="Q332" s="161"/>
      <c r="R332" s="152"/>
      <c r="S332" s="140">
        <f t="shared" si="119"/>
        <v>0</v>
      </c>
      <c r="T332" s="142">
        <v>0</v>
      </c>
      <c r="U332" s="141">
        <f t="shared" si="120"/>
        <v>0</v>
      </c>
    </row>
    <row r="333" spans="1:21" s="4" customFormat="1" ht="54.75" customHeight="1">
      <c r="A333" s="153" t="s">
        <v>1076</v>
      </c>
      <c r="B333" s="153" t="s">
        <v>1090</v>
      </c>
      <c r="C333" s="153" t="s">
        <v>1091</v>
      </c>
      <c r="D333" s="155" t="s">
        <v>1079</v>
      </c>
      <c r="E333" s="98" t="s">
        <v>6</v>
      </c>
      <c r="F333" s="103" t="s">
        <v>1092</v>
      </c>
      <c r="G333" s="72">
        <f>SUM(H333,K333,N333,O333,P333)</f>
        <v>8000000</v>
      </c>
      <c r="H333" s="72">
        <v>2999436</v>
      </c>
      <c r="I333" s="72">
        <v>2999436</v>
      </c>
      <c r="J333" s="72">
        <f>H333-I333</f>
        <v>0</v>
      </c>
      <c r="K333" s="72">
        <v>3835000</v>
      </c>
      <c r="L333" s="72">
        <v>2162</v>
      </c>
      <c r="M333" s="72">
        <f>K333-L333</f>
        <v>3832838</v>
      </c>
      <c r="N333" s="72">
        <v>1165564</v>
      </c>
      <c r="O333" s="72">
        <v>0</v>
      </c>
      <c r="P333" s="72">
        <v>0</v>
      </c>
      <c r="Q333" s="161" t="s">
        <v>843</v>
      </c>
      <c r="R333" s="150"/>
      <c r="S333" s="140">
        <f t="shared" si="119"/>
        <v>8000000</v>
      </c>
      <c r="T333" s="142">
        <v>8000000</v>
      </c>
      <c r="U333" s="141">
        <f t="shared" si="120"/>
        <v>0</v>
      </c>
    </row>
    <row r="334" spans="1:21" s="8" customFormat="1" ht="54.75" customHeight="1">
      <c r="A334" s="153"/>
      <c r="B334" s="153"/>
      <c r="C334" s="153"/>
      <c r="D334" s="155"/>
      <c r="E334" s="21" t="s">
        <v>7</v>
      </c>
      <c r="F334" s="103" t="s">
        <v>1092</v>
      </c>
      <c r="G334" s="72">
        <f>SUM(H334,K334,N334,O334,P334)</f>
        <v>8000000</v>
      </c>
      <c r="H334" s="72">
        <v>2999436</v>
      </c>
      <c r="I334" s="72">
        <v>2999436</v>
      </c>
      <c r="J334" s="72">
        <f>H334-I334</f>
        <v>0</v>
      </c>
      <c r="K334" s="72">
        <v>3835000</v>
      </c>
      <c r="L334" s="72">
        <v>2162</v>
      </c>
      <c r="M334" s="72">
        <f>K334-L334</f>
        <v>3832838</v>
      </c>
      <c r="N334" s="72">
        <v>1165564</v>
      </c>
      <c r="O334" s="72">
        <v>0</v>
      </c>
      <c r="P334" s="72">
        <v>0</v>
      </c>
      <c r="Q334" s="161"/>
      <c r="R334" s="151"/>
      <c r="S334" s="140">
        <f t="shared" si="119"/>
        <v>8000000</v>
      </c>
      <c r="T334" s="145">
        <v>8000000</v>
      </c>
      <c r="U334" s="141">
        <f t="shared" si="120"/>
        <v>0</v>
      </c>
    </row>
    <row r="335" spans="1:21" s="4" customFormat="1" ht="43.5" customHeight="1">
      <c r="A335" s="153"/>
      <c r="B335" s="153"/>
      <c r="C335" s="153"/>
      <c r="D335" s="155"/>
      <c r="E335" s="98" t="s">
        <v>8</v>
      </c>
      <c r="F335" s="103"/>
      <c r="G335" s="73">
        <f t="shared" ref="G335:P335" si="122">G334-G333</f>
        <v>0</v>
      </c>
      <c r="H335" s="73">
        <f t="shared" si="122"/>
        <v>0</v>
      </c>
      <c r="I335" s="73">
        <f t="shared" si="122"/>
        <v>0</v>
      </c>
      <c r="J335" s="73">
        <f t="shared" si="122"/>
        <v>0</v>
      </c>
      <c r="K335" s="73">
        <f t="shared" si="122"/>
        <v>0</v>
      </c>
      <c r="L335" s="73">
        <f t="shared" si="122"/>
        <v>0</v>
      </c>
      <c r="M335" s="73">
        <f t="shared" si="122"/>
        <v>0</v>
      </c>
      <c r="N335" s="73">
        <f t="shared" si="122"/>
        <v>0</v>
      </c>
      <c r="O335" s="73">
        <f t="shared" si="122"/>
        <v>0</v>
      </c>
      <c r="P335" s="73">
        <f t="shared" si="122"/>
        <v>0</v>
      </c>
      <c r="Q335" s="161"/>
      <c r="R335" s="152"/>
      <c r="S335" s="140">
        <f t="shared" si="119"/>
        <v>0</v>
      </c>
      <c r="T335" s="142">
        <v>0</v>
      </c>
      <c r="U335" s="141">
        <f t="shared" si="120"/>
        <v>0</v>
      </c>
    </row>
    <row r="336" spans="1:21" s="4" customFormat="1" ht="57" customHeight="1">
      <c r="A336" s="153" t="s">
        <v>1076</v>
      </c>
      <c r="B336" s="153" t="s">
        <v>1090</v>
      </c>
      <c r="C336" s="153" t="s">
        <v>1093</v>
      </c>
      <c r="D336" s="155" t="s">
        <v>1079</v>
      </c>
      <c r="E336" s="98" t="s">
        <v>6</v>
      </c>
      <c r="F336" s="103" t="s">
        <v>1094</v>
      </c>
      <c r="G336" s="72">
        <f>SUM(H336,K336,N336,O336,P336)</f>
        <v>15000000</v>
      </c>
      <c r="H336" s="72">
        <v>833000</v>
      </c>
      <c r="I336" s="72">
        <v>458673</v>
      </c>
      <c r="J336" s="72">
        <f>H336-I336</f>
        <v>374327</v>
      </c>
      <c r="K336" s="72">
        <v>5443000</v>
      </c>
      <c r="L336" s="72">
        <v>1384</v>
      </c>
      <c r="M336" s="72">
        <f>K336-L336</f>
        <v>5441616</v>
      </c>
      <c r="N336" s="101">
        <v>8724000</v>
      </c>
      <c r="O336" s="72">
        <v>0</v>
      </c>
      <c r="P336" s="72">
        <v>0</v>
      </c>
      <c r="Q336" s="161" t="s">
        <v>844</v>
      </c>
      <c r="R336" s="150"/>
      <c r="S336" s="140">
        <f t="shared" si="119"/>
        <v>15000000</v>
      </c>
      <c r="T336" s="142">
        <v>15000000</v>
      </c>
      <c r="U336" s="141">
        <f t="shared" si="120"/>
        <v>0</v>
      </c>
    </row>
    <row r="337" spans="1:21" s="4" customFormat="1" ht="57" customHeight="1">
      <c r="A337" s="153"/>
      <c r="B337" s="153"/>
      <c r="C337" s="153"/>
      <c r="D337" s="155"/>
      <c r="E337" s="106" t="s">
        <v>7</v>
      </c>
      <c r="F337" s="103" t="s">
        <v>1094</v>
      </c>
      <c r="G337" s="72">
        <f>SUM(H337,K337,N337,O337,P337)</f>
        <v>15000000</v>
      </c>
      <c r="H337" s="72">
        <v>833000</v>
      </c>
      <c r="I337" s="72">
        <v>458673</v>
      </c>
      <c r="J337" s="72">
        <f>H337-I337</f>
        <v>374327</v>
      </c>
      <c r="K337" s="72">
        <v>5443000</v>
      </c>
      <c r="L337" s="72">
        <v>1384</v>
      </c>
      <c r="M337" s="72">
        <f>K337-L337</f>
        <v>5441616</v>
      </c>
      <c r="N337" s="101">
        <v>8724000</v>
      </c>
      <c r="O337" s="72">
        <v>0</v>
      </c>
      <c r="P337" s="72">
        <v>0</v>
      </c>
      <c r="Q337" s="161"/>
      <c r="R337" s="151"/>
      <c r="S337" s="140">
        <f t="shared" si="119"/>
        <v>15000000</v>
      </c>
      <c r="T337" s="142">
        <v>15000000</v>
      </c>
      <c r="U337" s="141">
        <f t="shared" si="120"/>
        <v>0</v>
      </c>
    </row>
    <row r="338" spans="1:21" s="4" customFormat="1" ht="48.75" customHeight="1">
      <c r="A338" s="153"/>
      <c r="B338" s="153"/>
      <c r="C338" s="153"/>
      <c r="D338" s="155"/>
      <c r="E338" s="98" t="s">
        <v>8</v>
      </c>
      <c r="F338" s="103"/>
      <c r="G338" s="73">
        <f t="shared" ref="G338:P338" si="123">G337-G336</f>
        <v>0</v>
      </c>
      <c r="H338" s="73">
        <f t="shared" si="123"/>
        <v>0</v>
      </c>
      <c r="I338" s="73">
        <f t="shared" si="123"/>
        <v>0</v>
      </c>
      <c r="J338" s="73">
        <f t="shared" si="123"/>
        <v>0</v>
      </c>
      <c r="K338" s="73">
        <f t="shared" si="123"/>
        <v>0</v>
      </c>
      <c r="L338" s="73">
        <f t="shared" si="123"/>
        <v>0</v>
      </c>
      <c r="M338" s="73">
        <f t="shared" si="123"/>
        <v>0</v>
      </c>
      <c r="N338" s="73">
        <f t="shared" si="123"/>
        <v>0</v>
      </c>
      <c r="O338" s="73">
        <f t="shared" si="123"/>
        <v>0</v>
      </c>
      <c r="P338" s="73">
        <f t="shared" si="123"/>
        <v>0</v>
      </c>
      <c r="Q338" s="161"/>
      <c r="R338" s="152"/>
      <c r="S338" s="140">
        <f t="shared" si="119"/>
        <v>0</v>
      </c>
      <c r="T338" s="142">
        <v>0</v>
      </c>
      <c r="U338" s="141">
        <f t="shared" si="120"/>
        <v>0</v>
      </c>
    </row>
    <row r="339" spans="1:21" s="50" customFormat="1" ht="57" customHeight="1">
      <c r="A339" s="153" t="s">
        <v>837</v>
      </c>
      <c r="B339" s="153" t="s">
        <v>838</v>
      </c>
      <c r="C339" s="153" t="s">
        <v>845</v>
      </c>
      <c r="D339" s="155" t="s">
        <v>60</v>
      </c>
      <c r="E339" s="98" t="s">
        <v>6</v>
      </c>
      <c r="F339" s="103"/>
      <c r="G339" s="72"/>
      <c r="H339" s="72"/>
      <c r="I339" s="72"/>
      <c r="J339" s="72"/>
      <c r="K339" s="72"/>
      <c r="L339" s="72"/>
      <c r="M339" s="72"/>
      <c r="N339" s="72"/>
      <c r="O339" s="72"/>
      <c r="P339" s="72"/>
      <c r="Q339" s="161" t="s">
        <v>947</v>
      </c>
      <c r="R339" s="150"/>
      <c r="S339" s="140">
        <f t="shared" si="119"/>
        <v>0</v>
      </c>
      <c r="T339" s="142">
        <v>0</v>
      </c>
      <c r="U339" s="141">
        <f t="shared" si="120"/>
        <v>0</v>
      </c>
    </row>
    <row r="340" spans="1:21" s="109" customFormat="1" ht="57" customHeight="1">
      <c r="A340" s="153"/>
      <c r="B340" s="153"/>
      <c r="C340" s="153"/>
      <c r="D340" s="155"/>
      <c r="E340" s="98" t="s">
        <v>7</v>
      </c>
      <c r="F340" s="103" t="s">
        <v>846</v>
      </c>
      <c r="G340" s="72">
        <f>SUM(H340,K340,N340,O340,P340)</f>
        <v>620150</v>
      </c>
      <c r="H340" s="62">
        <v>0</v>
      </c>
      <c r="I340" s="62">
        <v>0</v>
      </c>
      <c r="J340" s="72">
        <f>H340-I340</f>
        <v>0</v>
      </c>
      <c r="K340" s="62">
        <v>0</v>
      </c>
      <c r="L340" s="62">
        <v>0</v>
      </c>
      <c r="M340" s="62">
        <f>K340-L340</f>
        <v>0</v>
      </c>
      <c r="N340" s="101">
        <v>620150</v>
      </c>
      <c r="O340" s="72">
        <v>0</v>
      </c>
      <c r="P340" s="72">
        <v>0</v>
      </c>
      <c r="Q340" s="161"/>
      <c r="R340" s="151"/>
      <c r="S340" s="140">
        <f t="shared" si="119"/>
        <v>620150</v>
      </c>
      <c r="T340" s="144">
        <v>620150</v>
      </c>
      <c r="U340" s="141">
        <f t="shared" si="120"/>
        <v>0</v>
      </c>
    </row>
    <row r="341" spans="1:21" s="50" customFormat="1" ht="50.25" customHeight="1">
      <c r="A341" s="153"/>
      <c r="B341" s="153"/>
      <c r="C341" s="153"/>
      <c r="D341" s="155"/>
      <c r="E341" s="98" t="s">
        <v>8</v>
      </c>
      <c r="F341" s="103"/>
      <c r="G341" s="73">
        <f t="shared" ref="G341:P341" si="124">G340-G339</f>
        <v>620150</v>
      </c>
      <c r="H341" s="73">
        <f t="shared" si="124"/>
        <v>0</v>
      </c>
      <c r="I341" s="73">
        <f t="shared" si="124"/>
        <v>0</v>
      </c>
      <c r="J341" s="73">
        <f t="shared" si="124"/>
        <v>0</v>
      </c>
      <c r="K341" s="73">
        <f t="shared" si="124"/>
        <v>0</v>
      </c>
      <c r="L341" s="73">
        <f t="shared" si="124"/>
        <v>0</v>
      </c>
      <c r="M341" s="73">
        <f t="shared" si="124"/>
        <v>0</v>
      </c>
      <c r="N341" s="73">
        <f t="shared" si="124"/>
        <v>620150</v>
      </c>
      <c r="O341" s="73">
        <f t="shared" si="124"/>
        <v>0</v>
      </c>
      <c r="P341" s="73">
        <f t="shared" si="124"/>
        <v>0</v>
      </c>
      <c r="Q341" s="161"/>
      <c r="R341" s="152"/>
      <c r="S341" s="140">
        <f t="shared" si="119"/>
        <v>620150</v>
      </c>
      <c r="T341" s="142">
        <v>620150</v>
      </c>
      <c r="U341" s="141">
        <f t="shared" si="120"/>
        <v>0</v>
      </c>
    </row>
    <row r="342" spans="1:21" s="51" customFormat="1" ht="57" customHeight="1">
      <c r="A342" s="159" t="s">
        <v>837</v>
      </c>
      <c r="B342" s="159" t="s">
        <v>838</v>
      </c>
      <c r="C342" s="159" t="s">
        <v>847</v>
      </c>
      <c r="D342" s="158" t="s">
        <v>60</v>
      </c>
      <c r="E342" s="98" t="s">
        <v>6</v>
      </c>
      <c r="F342" s="103"/>
      <c r="G342" s="72"/>
      <c r="H342" s="72"/>
      <c r="I342" s="72"/>
      <c r="J342" s="72"/>
      <c r="K342" s="72"/>
      <c r="L342" s="72"/>
      <c r="M342" s="72"/>
      <c r="N342" s="72"/>
      <c r="O342" s="72"/>
      <c r="P342" s="72"/>
      <c r="Q342" s="161" t="s">
        <v>947</v>
      </c>
      <c r="R342" s="150"/>
      <c r="S342" s="140">
        <f t="shared" si="119"/>
        <v>0</v>
      </c>
      <c r="T342" s="142">
        <v>0</v>
      </c>
      <c r="U342" s="141">
        <f t="shared" si="120"/>
        <v>0</v>
      </c>
    </row>
    <row r="343" spans="1:21" s="109" customFormat="1" ht="57" customHeight="1">
      <c r="A343" s="159"/>
      <c r="B343" s="159"/>
      <c r="C343" s="159"/>
      <c r="D343" s="158"/>
      <c r="E343" s="98" t="s">
        <v>7</v>
      </c>
      <c r="F343" s="99" t="s">
        <v>848</v>
      </c>
      <c r="G343" s="72">
        <f>SUM(H343,K343,N343,O343,P343)</f>
        <v>2500000</v>
      </c>
      <c r="H343" s="62">
        <v>0</v>
      </c>
      <c r="I343" s="62">
        <v>0</v>
      </c>
      <c r="J343" s="72">
        <f>H343-I343</f>
        <v>0</v>
      </c>
      <c r="K343" s="62">
        <v>0</v>
      </c>
      <c r="L343" s="62">
        <v>0</v>
      </c>
      <c r="M343" s="62">
        <f>K343-L343</f>
        <v>0</v>
      </c>
      <c r="N343" s="101">
        <v>200000</v>
      </c>
      <c r="O343" s="101">
        <v>1000000</v>
      </c>
      <c r="P343" s="101">
        <v>1300000</v>
      </c>
      <c r="Q343" s="161"/>
      <c r="R343" s="151"/>
      <c r="S343" s="140">
        <f t="shared" si="119"/>
        <v>2500000</v>
      </c>
      <c r="T343" s="144">
        <v>2500000</v>
      </c>
      <c r="U343" s="141">
        <f t="shared" si="120"/>
        <v>0</v>
      </c>
    </row>
    <row r="344" spans="1:21" s="51" customFormat="1" ht="50.25" customHeight="1">
      <c r="A344" s="159"/>
      <c r="B344" s="159"/>
      <c r="C344" s="159"/>
      <c r="D344" s="158"/>
      <c r="E344" s="98" t="s">
        <v>8</v>
      </c>
      <c r="F344" s="103"/>
      <c r="G344" s="73">
        <f t="shared" ref="G344:P344" si="125">G343-G342</f>
        <v>2500000</v>
      </c>
      <c r="H344" s="73">
        <f t="shared" si="125"/>
        <v>0</v>
      </c>
      <c r="I344" s="73">
        <f t="shared" si="125"/>
        <v>0</v>
      </c>
      <c r="J344" s="73">
        <f t="shared" si="125"/>
        <v>0</v>
      </c>
      <c r="K344" s="73">
        <f t="shared" si="125"/>
        <v>0</v>
      </c>
      <c r="L344" s="73">
        <f t="shared" si="125"/>
        <v>0</v>
      </c>
      <c r="M344" s="73">
        <f t="shared" si="125"/>
        <v>0</v>
      </c>
      <c r="N344" s="73">
        <f t="shared" si="125"/>
        <v>200000</v>
      </c>
      <c r="O344" s="73">
        <f t="shared" si="125"/>
        <v>1000000</v>
      </c>
      <c r="P344" s="73">
        <f t="shared" si="125"/>
        <v>1300000</v>
      </c>
      <c r="Q344" s="161"/>
      <c r="R344" s="152"/>
      <c r="S344" s="140">
        <f t="shared" si="119"/>
        <v>2500000</v>
      </c>
      <c r="T344" s="142">
        <v>2500000</v>
      </c>
      <c r="U344" s="141">
        <f t="shared" si="120"/>
        <v>0</v>
      </c>
    </row>
    <row r="345" spans="1:21" s="4" customFormat="1" ht="57" customHeight="1">
      <c r="A345" s="177" t="s">
        <v>1095</v>
      </c>
      <c r="B345" s="177" t="s">
        <v>1096</v>
      </c>
      <c r="C345" s="177" t="s">
        <v>1097</v>
      </c>
      <c r="D345" s="155" t="s">
        <v>1098</v>
      </c>
      <c r="E345" s="98" t="s">
        <v>6</v>
      </c>
      <c r="F345" s="103" t="s">
        <v>1099</v>
      </c>
      <c r="G345" s="72">
        <f>SUM(H345,K345,N345,O345,P345)</f>
        <v>7640000</v>
      </c>
      <c r="H345" s="72">
        <v>5160000</v>
      </c>
      <c r="I345" s="72">
        <f>1947402+1761876</f>
        <v>3709278</v>
      </c>
      <c r="J345" s="72">
        <f>H345-I345</f>
        <v>1450722</v>
      </c>
      <c r="K345" s="72">
        <v>2480000</v>
      </c>
      <c r="L345" s="72">
        <v>1940250</v>
      </c>
      <c r="M345" s="72">
        <f>K345-L345</f>
        <v>539750</v>
      </c>
      <c r="N345" s="72">
        <v>0</v>
      </c>
      <c r="O345" s="72">
        <v>0</v>
      </c>
      <c r="P345" s="72">
        <v>0</v>
      </c>
      <c r="Q345" s="165" t="s">
        <v>928</v>
      </c>
      <c r="R345" s="150"/>
      <c r="S345" s="140">
        <f t="shared" si="119"/>
        <v>7640000</v>
      </c>
      <c r="T345" s="142">
        <v>7640000</v>
      </c>
      <c r="U345" s="141">
        <f t="shared" si="120"/>
        <v>0</v>
      </c>
    </row>
    <row r="346" spans="1:21" s="4" customFormat="1" ht="57" customHeight="1">
      <c r="A346" s="177"/>
      <c r="B346" s="177"/>
      <c r="C346" s="177"/>
      <c r="D346" s="155"/>
      <c r="E346" s="98" t="s">
        <v>7</v>
      </c>
      <c r="F346" s="103" t="s">
        <v>1099</v>
      </c>
      <c r="G346" s="72">
        <f>SUM(H346,K346,N346,O346,P346)</f>
        <v>7640000</v>
      </c>
      <c r="H346" s="62">
        <v>5160000</v>
      </c>
      <c r="I346" s="62">
        <v>5160000</v>
      </c>
      <c r="J346" s="72">
        <f>H346-I346</f>
        <v>0</v>
      </c>
      <c r="K346" s="62">
        <v>2480000</v>
      </c>
      <c r="L346" s="62">
        <v>2424191</v>
      </c>
      <c r="M346" s="62">
        <f>K346-L346</f>
        <v>55809</v>
      </c>
      <c r="N346" s="72">
        <v>0</v>
      </c>
      <c r="O346" s="72">
        <v>0</v>
      </c>
      <c r="P346" s="72">
        <v>0</v>
      </c>
      <c r="Q346" s="165"/>
      <c r="R346" s="151"/>
      <c r="S346" s="140">
        <f t="shared" si="119"/>
        <v>7640000</v>
      </c>
      <c r="T346" s="142">
        <v>7640000</v>
      </c>
      <c r="U346" s="141">
        <f t="shared" si="120"/>
        <v>0</v>
      </c>
    </row>
    <row r="347" spans="1:21" s="4" customFormat="1" ht="50.25" customHeight="1">
      <c r="A347" s="177"/>
      <c r="B347" s="177"/>
      <c r="C347" s="177"/>
      <c r="D347" s="155"/>
      <c r="E347" s="98" t="s">
        <v>8</v>
      </c>
      <c r="F347" s="103"/>
      <c r="G347" s="73">
        <f t="shared" ref="G347:P347" si="126">G346-G345</f>
        <v>0</v>
      </c>
      <c r="H347" s="73">
        <f t="shared" si="126"/>
        <v>0</v>
      </c>
      <c r="I347" s="73">
        <f t="shared" si="126"/>
        <v>1450722</v>
      </c>
      <c r="J347" s="73">
        <f t="shared" si="126"/>
        <v>-1450722</v>
      </c>
      <c r="K347" s="73">
        <f t="shared" si="126"/>
        <v>0</v>
      </c>
      <c r="L347" s="73">
        <f t="shared" si="126"/>
        <v>483941</v>
      </c>
      <c r="M347" s="73">
        <f t="shared" si="126"/>
        <v>-483941</v>
      </c>
      <c r="N347" s="73">
        <f t="shared" si="126"/>
        <v>0</v>
      </c>
      <c r="O347" s="73">
        <f t="shared" si="126"/>
        <v>0</v>
      </c>
      <c r="P347" s="73">
        <f t="shared" si="126"/>
        <v>0</v>
      </c>
      <c r="Q347" s="165"/>
      <c r="R347" s="152"/>
      <c r="S347" s="140">
        <f t="shared" si="119"/>
        <v>0</v>
      </c>
      <c r="T347" s="142">
        <v>0</v>
      </c>
      <c r="U347" s="141">
        <f t="shared" si="120"/>
        <v>0</v>
      </c>
    </row>
    <row r="348" spans="1:21" s="4" customFormat="1" ht="73.5" customHeight="1">
      <c r="A348" s="153" t="s">
        <v>1100</v>
      </c>
      <c r="B348" s="153" t="s">
        <v>1101</v>
      </c>
      <c r="C348" s="153" t="s">
        <v>1102</v>
      </c>
      <c r="D348" s="155" t="s">
        <v>1103</v>
      </c>
      <c r="E348" s="98" t="s">
        <v>6</v>
      </c>
      <c r="F348" s="103" t="s">
        <v>1104</v>
      </c>
      <c r="G348" s="72">
        <f>SUM(H348,K348,N348,O348,P348)</f>
        <v>12433510</v>
      </c>
      <c r="H348" s="72">
        <v>9697810</v>
      </c>
      <c r="I348" s="72">
        <v>7519543</v>
      </c>
      <c r="J348" s="72">
        <f>H348-I348</f>
        <v>2178267</v>
      </c>
      <c r="K348" s="72">
        <v>2218667</v>
      </c>
      <c r="L348" s="72">
        <v>1362437</v>
      </c>
      <c r="M348" s="72">
        <f>K348-L348</f>
        <v>856230</v>
      </c>
      <c r="N348" s="72">
        <v>517033</v>
      </c>
      <c r="O348" s="72">
        <v>0</v>
      </c>
      <c r="P348" s="72">
        <v>0</v>
      </c>
      <c r="Q348" s="165" t="s">
        <v>928</v>
      </c>
      <c r="R348" s="150"/>
      <c r="S348" s="140">
        <f t="shared" si="119"/>
        <v>12433510</v>
      </c>
      <c r="T348" s="142">
        <v>12433510</v>
      </c>
      <c r="U348" s="141">
        <f t="shared" si="120"/>
        <v>0</v>
      </c>
    </row>
    <row r="349" spans="1:21" s="4" customFormat="1" ht="73.5" customHeight="1">
      <c r="A349" s="154"/>
      <c r="B349" s="154"/>
      <c r="C349" s="153"/>
      <c r="D349" s="155"/>
      <c r="E349" s="98" t="s">
        <v>7</v>
      </c>
      <c r="F349" s="103" t="s">
        <v>1104</v>
      </c>
      <c r="G349" s="72">
        <f>SUM(H349,K349,N349,O349,P349)</f>
        <v>12433510</v>
      </c>
      <c r="H349" s="72">
        <v>9697810</v>
      </c>
      <c r="I349" s="72">
        <v>9697810</v>
      </c>
      <c r="J349" s="72">
        <f>H349-I349</f>
        <v>0</v>
      </c>
      <c r="K349" s="72">
        <v>2218667</v>
      </c>
      <c r="L349" s="72">
        <v>1453417</v>
      </c>
      <c r="M349" s="72">
        <f>K349-L349</f>
        <v>765250</v>
      </c>
      <c r="N349" s="72">
        <v>517033</v>
      </c>
      <c r="O349" s="72">
        <v>0</v>
      </c>
      <c r="P349" s="72">
        <v>0</v>
      </c>
      <c r="Q349" s="165"/>
      <c r="R349" s="151"/>
      <c r="S349" s="140">
        <f t="shared" si="119"/>
        <v>12433510</v>
      </c>
      <c r="T349" s="142">
        <v>12433510</v>
      </c>
      <c r="U349" s="141">
        <f t="shared" si="120"/>
        <v>0</v>
      </c>
    </row>
    <row r="350" spans="1:21" s="4" customFormat="1" ht="44.25" customHeight="1">
      <c r="A350" s="154"/>
      <c r="B350" s="154"/>
      <c r="C350" s="153"/>
      <c r="D350" s="155"/>
      <c r="E350" s="98" t="s">
        <v>8</v>
      </c>
      <c r="F350" s="103"/>
      <c r="G350" s="73">
        <f t="shared" ref="G350:P350" si="127">G349-G348</f>
        <v>0</v>
      </c>
      <c r="H350" s="73">
        <f t="shared" si="127"/>
        <v>0</v>
      </c>
      <c r="I350" s="73">
        <f t="shared" si="127"/>
        <v>2178267</v>
      </c>
      <c r="J350" s="73">
        <f t="shared" si="127"/>
        <v>-2178267</v>
      </c>
      <c r="K350" s="73">
        <f t="shared" si="127"/>
        <v>0</v>
      </c>
      <c r="L350" s="73">
        <f t="shared" si="127"/>
        <v>90980</v>
      </c>
      <c r="M350" s="73">
        <f t="shared" si="127"/>
        <v>-90980</v>
      </c>
      <c r="N350" s="73">
        <f t="shared" si="127"/>
        <v>0</v>
      </c>
      <c r="O350" s="73">
        <f t="shared" si="127"/>
        <v>0</v>
      </c>
      <c r="P350" s="73">
        <f t="shared" si="127"/>
        <v>0</v>
      </c>
      <c r="Q350" s="165"/>
      <c r="R350" s="152"/>
      <c r="S350" s="140">
        <f t="shared" si="119"/>
        <v>0</v>
      </c>
      <c r="T350" s="142">
        <v>0</v>
      </c>
      <c r="U350" s="141">
        <f t="shared" si="120"/>
        <v>0</v>
      </c>
    </row>
    <row r="351" spans="1:21" s="52" customFormat="1" ht="42.75" customHeight="1">
      <c r="A351" s="159" t="s">
        <v>849</v>
      </c>
      <c r="B351" s="159" t="s">
        <v>850</v>
      </c>
      <c r="C351" s="159" t="s">
        <v>851</v>
      </c>
      <c r="D351" s="158" t="s">
        <v>852</v>
      </c>
      <c r="E351" s="98" t="s">
        <v>6</v>
      </c>
      <c r="F351" s="103"/>
      <c r="G351" s="72"/>
      <c r="H351" s="72"/>
      <c r="I351" s="72"/>
      <c r="J351" s="72"/>
      <c r="K351" s="72"/>
      <c r="L351" s="72"/>
      <c r="M351" s="72"/>
      <c r="N351" s="72"/>
      <c r="O351" s="72"/>
      <c r="P351" s="72"/>
      <c r="Q351" s="165" t="s">
        <v>1474</v>
      </c>
      <c r="R351" s="150"/>
      <c r="S351" s="140">
        <f t="shared" si="119"/>
        <v>0</v>
      </c>
      <c r="T351" s="142">
        <v>0</v>
      </c>
      <c r="U351" s="141">
        <f t="shared" si="120"/>
        <v>0</v>
      </c>
    </row>
    <row r="352" spans="1:21" s="109" customFormat="1" ht="42.75" customHeight="1">
      <c r="A352" s="160"/>
      <c r="B352" s="160"/>
      <c r="C352" s="160"/>
      <c r="D352" s="158"/>
      <c r="E352" s="98" t="s">
        <v>7</v>
      </c>
      <c r="F352" s="99" t="s">
        <v>853</v>
      </c>
      <c r="G352" s="72">
        <f>SUM(H352,K352,N352,O352,P352)</f>
        <v>39130211</v>
      </c>
      <c r="H352" s="72">
        <v>0</v>
      </c>
      <c r="I352" s="72">
        <v>0</v>
      </c>
      <c r="J352" s="72">
        <f>H352-I352</f>
        <v>0</v>
      </c>
      <c r="K352" s="72">
        <v>0</v>
      </c>
      <c r="L352" s="72">
        <v>0</v>
      </c>
      <c r="M352" s="72">
        <f>K352-L352</f>
        <v>0</v>
      </c>
      <c r="N352" s="101">
        <v>0</v>
      </c>
      <c r="O352" s="101">
        <v>7949246</v>
      </c>
      <c r="P352" s="72">
        <v>31180965</v>
      </c>
      <c r="Q352" s="165"/>
      <c r="R352" s="151"/>
      <c r="S352" s="140">
        <f t="shared" si="119"/>
        <v>39130211</v>
      </c>
      <c r="T352" s="144">
        <v>40796878</v>
      </c>
      <c r="U352" s="141">
        <f t="shared" si="120"/>
        <v>0</v>
      </c>
    </row>
    <row r="353" spans="1:21" s="53" customFormat="1" ht="42.75" customHeight="1">
      <c r="A353" s="160"/>
      <c r="B353" s="160"/>
      <c r="C353" s="160"/>
      <c r="D353" s="158"/>
      <c r="E353" s="98" t="s">
        <v>8</v>
      </c>
      <c r="F353" s="103"/>
      <c r="G353" s="73">
        <f t="shared" ref="G353:P353" si="128">G352-G351</f>
        <v>39130211</v>
      </c>
      <c r="H353" s="73">
        <f t="shared" si="128"/>
        <v>0</v>
      </c>
      <c r="I353" s="73">
        <f t="shared" si="128"/>
        <v>0</v>
      </c>
      <c r="J353" s="73">
        <f t="shared" si="128"/>
        <v>0</v>
      </c>
      <c r="K353" s="73">
        <f t="shared" si="128"/>
        <v>0</v>
      </c>
      <c r="L353" s="73">
        <f t="shared" si="128"/>
        <v>0</v>
      </c>
      <c r="M353" s="73">
        <f t="shared" si="128"/>
        <v>0</v>
      </c>
      <c r="N353" s="73">
        <f t="shared" si="128"/>
        <v>0</v>
      </c>
      <c r="O353" s="73">
        <f t="shared" si="128"/>
        <v>7949246</v>
      </c>
      <c r="P353" s="73">
        <f t="shared" si="128"/>
        <v>31180965</v>
      </c>
      <c r="Q353" s="165"/>
      <c r="R353" s="152"/>
      <c r="S353" s="140">
        <f t="shared" si="119"/>
        <v>39130211</v>
      </c>
      <c r="T353" s="143">
        <v>40796878</v>
      </c>
      <c r="U353" s="141">
        <f t="shared" si="120"/>
        <v>0</v>
      </c>
    </row>
    <row r="354" spans="1:21" s="54" customFormat="1" ht="40.5" customHeight="1">
      <c r="A354" s="159" t="s">
        <v>854</v>
      </c>
      <c r="B354" s="159" t="s">
        <v>855</v>
      </c>
      <c r="C354" s="159" t="s">
        <v>856</v>
      </c>
      <c r="D354" s="158" t="s">
        <v>857</v>
      </c>
      <c r="E354" s="98" t="s">
        <v>6</v>
      </c>
      <c r="F354" s="103"/>
      <c r="G354" s="72"/>
      <c r="H354" s="72"/>
      <c r="I354" s="72"/>
      <c r="J354" s="72"/>
      <c r="K354" s="72"/>
      <c r="L354" s="72"/>
      <c r="M354" s="72"/>
      <c r="N354" s="72"/>
      <c r="O354" s="72"/>
      <c r="P354" s="72"/>
      <c r="Q354" s="165" t="s">
        <v>933</v>
      </c>
      <c r="R354" s="150"/>
      <c r="S354" s="140">
        <f t="shared" si="119"/>
        <v>0</v>
      </c>
      <c r="T354" s="142">
        <v>0</v>
      </c>
      <c r="U354" s="141">
        <f t="shared" si="120"/>
        <v>0</v>
      </c>
    </row>
    <row r="355" spans="1:21" s="109" customFormat="1" ht="74.25" customHeight="1">
      <c r="A355" s="160"/>
      <c r="B355" s="160"/>
      <c r="C355" s="160"/>
      <c r="D355" s="158"/>
      <c r="E355" s="98" t="s">
        <v>7</v>
      </c>
      <c r="F355" s="99" t="s">
        <v>858</v>
      </c>
      <c r="G355" s="72">
        <f>SUM(H355,K355,N355,O355,P355)</f>
        <v>4694000</v>
      </c>
      <c r="H355" s="72">
        <v>0</v>
      </c>
      <c r="I355" s="72">
        <v>0</v>
      </c>
      <c r="J355" s="72">
        <f>H355-I355</f>
        <v>0</v>
      </c>
      <c r="K355" s="72">
        <v>0</v>
      </c>
      <c r="L355" s="72">
        <v>0</v>
      </c>
      <c r="M355" s="72">
        <f>K355-L355</f>
        <v>0</v>
      </c>
      <c r="N355" s="101">
        <v>2500000</v>
      </c>
      <c r="O355" s="101">
        <v>2194000</v>
      </c>
      <c r="P355" s="72">
        <v>0</v>
      </c>
      <c r="Q355" s="165"/>
      <c r="R355" s="151"/>
      <c r="S355" s="140">
        <f t="shared" si="119"/>
        <v>4694000</v>
      </c>
      <c r="T355" s="144">
        <v>4694000</v>
      </c>
      <c r="U355" s="141">
        <f t="shared" si="120"/>
        <v>0</v>
      </c>
    </row>
    <row r="356" spans="1:21" s="55" customFormat="1" ht="42.75" customHeight="1">
      <c r="A356" s="160"/>
      <c r="B356" s="160"/>
      <c r="C356" s="160"/>
      <c r="D356" s="158"/>
      <c r="E356" s="98" t="s">
        <v>8</v>
      </c>
      <c r="F356" s="103"/>
      <c r="G356" s="73">
        <f t="shared" ref="G356:P356" si="129">G355-G354</f>
        <v>4694000</v>
      </c>
      <c r="H356" s="73">
        <f t="shared" si="129"/>
        <v>0</v>
      </c>
      <c r="I356" s="73">
        <f t="shared" si="129"/>
        <v>0</v>
      </c>
      <c r="J356" s="73">
        <f t="shared" si="129"/>
        <v>0</v>
      </c>
      <c r="K356" s="73">
        <f t="shared" si="129"/>
        <v>0</v>
      </c>
      <c r="L356" s="73">
        <f t="shared" si="129"/>
        <v>0</v>
      </c>
      <c r="M356" s="73">
        <f t="shared" si="129"/>
        <v>0</v>
      </c>
      <c r="N356" s="73">
        <f t="shared" si="129"/>
        <v>2500000</v>
      </c>
      <c r="O356" s="73">
        <f t="shared" si="129"/>
        <v>2194000</v>
      </c>
      <c r="P356" s="73">
        <f t="shared" si="129"/>
        <v>0</v>
      </c>
      <c r="Q356" s="165"/>
      <c r="R356" s="152"/>
      <c r="S356" s="140">
        <f t="shared" si="119"/>
        <v>4694000</v>
      </c>
      <c r="T356" s="143">
        <v>4694000</v>
      </c>
      <c r="U356" s="141">
        <f t="shared" si="120"/>
        <v>0</v>
      </c>
    </row>
    <row r="357" spans="1:21" s="57" customFormat="1" ht="46.5" customHeight="1">
      <c r="A357" s="159" t="s">
        <v>854</v>
      </c>
      <c r="B357" s="159" t="s">
        <v>855</v>
      </c>
      <c r="C357" s="159" t="s">
        <v>118</v>
      </c>
      <c r="D357" s="158" t="s">
        <v>857</v>
      </c>
      <c r="E357" s="98" t="s">
        <v>6</v>
      </c>
      <c r="F357" s="103"/>
      <c r="G357" s="72"/>
      <c r="H357" s="72"/>
      <c r="I357" s="72"/>
      <c r="J357" s="72"/>
      <c r="K357" s="72"/>
      <c r="L357" s="72"/>
      <c r="M357" s="72"/>
      <c r="N357" s="72"/>
      <c r="O357" s="72"/>
      <c r="P357" s="72"/>
      <c r="Q357" s="165" t="s">
        <v>933</v>
      </c>
      <c r="R357" s="150"/>
      <c r="S357" s="140">
        <f t="shared" si="119"/>
        <v>0</v>
      </c>
      <c r="T357" s="142">
        <v>0</v>
      </c>
      <c r="U357" s="141">
        <f t="shared" si="120"/>
        <v>0</v>
      </c>
    </row>
    <row r="358" spans="1:21" s="109" customFormat="1" ht="74.25" customHeight="1">
      <c r="A358" s="160"/>
      <c r="B358" s="160"/>
      <c r="C358" s="159"/>
      <c r="D358" s="158"/>
      <c r="E358" s="98" t="s">
        <v>7</v>
      </c>
      <c r="F358" s="99" t="s">
        <v>859</v>
      </c>
      <c r="G358" s="72">
        <f>SUM(H358,K358,N358,O358,P358)</f>
        <v>1261920</v>
      </c>
      <c r="H358" s="72">
        <v>0</v>
      </c>
      <c r="I358" s="72">
        <v>0</v>
      </c>
      <c r="J358" s="72">
        <f>H358-I358</f>
        <v>0</v>
      </c>
      <c r="K358" s="72">
        <v>0</v>
      </c>
      <c r="L358" s="72">
        <v>0</v>
      </c>
      <c r="M358" s="72">
        <f>K358-L358</f>
        <v>0</v>
      </c>
      <c r="N358" s="101">
        <v>1261920</v>
      </c>
      <c r="O358" s="72">
        <v>0</v>
      </c>
      <c r="P358" s="72">
        <v>0</v>
      </c>
      <c r="Q358" s="165"/>
      <c r="R358" s="151"/>
      <c r="S358" s="140">
        <f t="shared" si="119"/>
        <v>1261920</v>
      </c>
      <c r="T358" s="144">
        <v>1261920</v>
      </c>
      <c r="U358" s="141">
        <f t="shared" si="120"/>
        <v>0</v>
      </c>
    </row>
    <row r="359" spans="1:21" s="59" customFormat="1" ht="42.75" customHeight="1">
      <c r="A359" s="160"/>
      <c r="B359" s="160"/>
      <c r="C359" s="159"/>
      <c r="D359" s="158"/>
      <c r="E359" s="98" t="s">
        <v>8</v>
      </c>
      <c r="F359" s="103"/>
      <c r="G359" s="73">
        <f t="shared" ref="G359:P359" si="130">G358-G357</f>
        <v>1261920</v>
      </c>
      <c r="H359" s="73">
        <f t="shared" si="130"/>
        <v>0</v>
      </c>
      <c r="I359" s="73">
        <f t="shared" si="130"/>
        <v>0</v>
      </c>
      <c r="J359" s="73">
        <f t="shared" si="130"/>
        <v>0</v>
      </c>
      <c r="K359" s="73">
        <f t="shared" si="130"/>
        <v>0</v>
      </c>
      <c r="L359" s="73">
        <f t="shared" si="130"/>
        <v>0</v>
      </c>
      <c r="M359" s="73">
        <f t="shared" si="130"/>
        <v>0</v>
      </c>
      <c r="N359" s="73">
        <f t="shared" si="130"/>
        <v>1261920</v>
      </c>
      <c r="O359" s="73">
        <f t="shared" si="130"/>
        <v>0</v>
      </c>
      <c r="P359" s="73">
        <f t="shared" si="130"/>
        <v>0</v>
      </c>
      <c r="Q359" s="165"/>
      <c r="R359" s="152"/>
      <c r="S359" s="140">
        <f t="shared" si="119"/>
        <v>1261920</v>
      </c>
      <c r="T359" s="143">
        <v>1261920</v>
      </c>
      <c r="U359" s="141">
        <f t="shared" si="120"/>
        <v>0</v>
      </c>
    </row>
    <row r="360" spans="1:21" s="4" customFormat="1" ht="74.25" customHeight="1">
      <c r="A360" s="215" t="s">
        <v>1105</v>
      </c>
      <c r="B360" s="215" t="s">
        <v>1106</v>
      </c>
      <c r="C360" s="215" t="s">
        <v>1107</v>
      </c>
      <c r="D360" s="203" t="s">
        <v>1108</v>
      </c>
      <c r="E360" s="98" t="s">
        <v>6</v>
      </c>
      <c r="F360" s="103" t="s">
        <v>1109</v>
      </c>
      <c r="G360" s="72">
        <f>SUM(H360,K360,N360,O360,P360)</f>
        <v>1300000</v>
      </c>
      <c r="H360" s="72">
        <v>0</v>
      </c>
      <c r="I360" s="72">
        <v>0</v>
      </c>
      <c r="J360" s="72">
        <f>H360-I360</f>
        <v>0</v>
      </c>
      <c r="K360" s="72">
        <v>450000</v>
      </c>
      <c r="L360" s="72">
        <v>450000</v>
      </c>
      <c r="M360" s="72">
        <f>K360-L360</f>
        <v>0</v>
      </c>
      <c r="N360" s="72">
        <v>400000</v>
      </c>
      <c r="O360" s="72">
        <v>450000</v>
      </c>
      <c r="P360" s="72">
        <v>0</v>
      </c>
      <c r="Q360" s="218" t="s">
        <v>860</v>
      </c>
      <c r="R360" s="150"/>
      <c r="S360" s="140">
        <f t="shared" si="119"/>
        <v>1300000</v>
      </c>
      <c r="T360" s="142">
        <v>1300000</v>
      </c>
      <c r="U360" s="141">
        <f t="shared" si="120"/>
        <v>0</v>
      </c>
    </row>
    <row r="361" spans="1:21" s="4" customFormat="1" ht="74.25" customHeight="1">
      <c r="A361" s="216"/>
      <c r="B361" s="216"/>
      <c r="C361" s="216"/>
      <c r="D361" s="204"/>
      <c r="E361" s="98" t="s">
        <v>7</v>
      </c>
      <c r="F361" s="103" t="s">
        <v>1109</v>
      </c>
      <c r="G361" s="72">
        <f>SUM(H361,K361,N361,O361,P361)</f>
        <v>1300000</v>
      </c>
      <c r="H361" s="72">
        <v>0</v>
      </c>
      <c r="I361" s="72">
        <v>0</v>
      </c>
      <c r="J361" s="72">
        <f>H361-I361</f>
        <v>0</v>
      </c>
      <c r="K361" s="72">
        <v>450000</v>
      </c>
      <c r="L361" s="72">
        <v>450000</v>
      </c>
      <c r="M361" s="72">
        <f>K361-L361</f>
        <v>0</v>
      </c>
      <c r="N361" s="72">
        <v>400000</v>
      </c>
      <c r="O361" s="72">
        <v>450000</v>
      </c>
      <c r="P361" s="72">
        <v>0</v>
      </c>
      <c r="Q361" s="219"/>
      <c r="R361" s="151"/>
      <c r="S361" s="140">
        <f t="shared" si="119"/>
        <v>1300000</v>
      </c>
      <c r="T361" s="142">
        <v>1300000</v>
      </c>
      <c r="U361" s="141">
        <f t="shared" si="120"/>
        <v>0</v>
      </c>
    </row>
    <row r="362" spans="1:21" s="14" customFormat="1" ht="42.75" customHeight="1">
      <c r="A362" s="217"/>
      <c r="B362" s="217"/>
      <c r="C362" s="217"/>
      <c r="D362" s="205"/>
      <c r="E362" s="98" t="s">
        <v>8</v>
      </c>
      <c r="F362" s="103"/>
      <c r="G362" s="73">
        <f t="shared" ref="G362:P362" si="131">G361-G360</f>
        <v>0</v>
      </c>
      <c r="H362" s="73">
        <f t="shared" si="131"/>
        <v>0</v>
      </c>
      <c r="I362" s="73">
        <f t="shared" si="131"/>
        <v>0</v>
      </c>
      <c r="J362" s="73">
        <f t="shared" si="131"/>
        <v>0</v>
      </c>
      <c r="K362" s="73">
        <f t="shared" si="131"/>
        <v>0</v>
      </c>
      <c r="L362" s="73">
        <f t="shared" si="131"/>
        <v>0</v>
      </c>
      <c r="M362" s="73">
        <f t="shared" si="131"/>
        <v>0</v>
      </c>
      <c r="N362" s="73">
        <f t="shared" si="131"/>
        <v>0</v>
      </c>
      <c r="O362" s="73">
        <f t="shared" si="131"/>
        <v>0</v>
      </c>
      <c r="P362" s="73">
        <f t="shared" si="131"/>
        <v>0</v>
      </c>
      <c r="Q362" s="220"/>
      <c r="R362" s="152"/>
      <c r="S362" s="140">
        <f t="shared" si="119"/>
        <v>0</v>
      </c>
      <c r="T362" s="143">
        <v>0</v>
      </c>
      <c r="U362" s="141">
        <f t="shared" si="120"/>
        <v>0</v>
      </c>
    </row>
    <row r="363" spans="1:21" s="4" customFormat="1" ht="53.25" customHeight="1">
      <c r="A363" s="200" t="s">
        <v>1110</v>
      </c>
      <c r="B363" s="200" t="s">
        <v>1111</v>
      </c>
      <c r="C363" s="200" t="s">
        <v>1112</v>
      </c>
      <c r="D363" s="203" t="s">
        <v>1108</v>
      </c>
      <c r="E363" s="98" t="s">
        <v>6</v>
      </c>
      <c r="F363" s="103" t="s">
        <v>1113</v>
      </c>
      <c r="G363" s="72">
        <v>11000000</v>
      </c>
      <c r="H363" s="62">
        <v>429000</v>
      </c>
      <c r="I363" s="62">
        <v>429000</v>
      </c>
      <c r="J363" s="72">
        <f>H363-I363</f>
        <v>0</v>
      </c>
      <c r="K363" s="62">
        <v>3086000</v>
      </c>
      <c r="L363" s="62">
        <v>1981752</v>
      </c>
      <c r="M363" s="62">
        <f>K363-L363</f>
        <v>1104248</v>
      </c>
      <c r="N363" s="62">
        <v>4491000</v>
      </c>
      <c r="O363" s="62">
        <v>2754000</v>
      </c>
      <c r="P363" s="62">
        <v>0</v>
      </c>
      <c r="Q363" s="195" t="s">
        <v>1236</v>
      </c>
      <c r="R363" s="150"/>
      <c r="S363" s="140">
        <f t="shared" si="119"/>
        <v>10760000</v>
      </c>
      <c r="T363" s="142">
        <v>10760000</v>
      </c>
      <c r="U363" s="141">
        <f t="shared" si="120"/>
        <v>1</v>
      </c>
    </row>
    <row r="364" spans="1:21" s="4" customFormat="1" ht="53.25" customHeight="1">
      <c r="A364" s="201"/>
      <c r="B364" s="201"/>
      <c r="C364" s="201"/>
      <c r="D364" s="204"/>
      <c r="E364" s="98" t="s">
        <v>7</v>
      </c>
      <c r="F364" s="99" t="s">
        <v>1114</v>
      </c>
      <c r="G364" s="100">
        <v>11000000</v>
      </c>
      <c r="H364" s="62">
        <v>429000</v>
      </c>
      <c r="I364" s="62">
        <v>429000</v>
      </c>
      <c r="J364" s="101">
        <f>H364-I364</f>
        <v>0</v>
      </c>
      <c r="K364" s="62">
        <v>3086000</v>
      </c>
      <c r="L364" s="101">
        <v>1941752</v>
      </c>
      <c r="M364" s="101">
        <f>K364-L364</f>
        <v>1144248</v>
      </c>
      <c r="N364" s="62">
        <v>4491000</v>
      </c>
      <c r="O364" s="101">
        <v>1442268</v>
      </c>
      <c r="P364" s="101">
        <v>1289418</v>
      </c>
      <c r="Q364" s="195"/>
      <c r="R364" s="151"/>
      <c r="S364" s="140">
        <f t="shared" si="119"/>
        <v>10737686</v>
      </c>
      <c r="T364" s="142">
        <v>10737686</v>
      </c>
      <c r="U364" s="141">
        <f t="shared" si="120"/>
        <v>1</v>
      </c>
    </row>
    <row r="365" spans="1:21" s="4" customFormat="1" ht="54" customHeight="1">
      <c r="A365" s="202"/>
      <c r="B365" s="202"/>
      <c r="C365" s="202"/>
      <c r="D365" s="205"/>
      <c r="E365" s="98" t="s">
        <v>8</v>
      </c>
      <c r="F365" s="103"/>
      <c r="G365" s="73">
        <f t="shared" ref="G365:P365" si="132">G364-G363</f>
        <v>0</v>
      </c>
      <c r="H365" s="73">
        <f t="shared" si="132"/>
        <v>0</v>
      </c>
      <c r="I365" s="73">
        <f t="shared" si="132"/>
        <v>0</v>
      </c>
      <c r="J365" s="73">
        <f t="shared" si="132"/>
        <v>0</v>
      </c>
      <c r="K365" s="73">
        <f t="shared" si="132"/>
        <v>0</v>
      </c>
      <c r="L365" s="73">
        <f t="shared" si="132"/>
        <v>-40000</v>
      </c>
      <c r="M365" s="73">
        <f t="shared" si="132"/>
        <v>40000</v>
      </c>
      <c r="N365" s="73">
        <f t="shared" si="132"/>
        <v>0</v>
      </c>
      <c r="O365" s="73">
        <f t="shared" si="132"/>
        <v>-1311732</v>
      </c>
      <c r="P365" s="73">
        <f t="shared" si="132"/>
        <v>1289418</v>
      </c>
      <c r="Q365" s="195"/>
      <c r="R365" s="152"/>
      <c r="S365" s="140">
        <f t="shared" si="119"/>
        <v>-22314</v>
      </c>
      <c r="T365" s="142">
        <v>-22314</v>
      </c>
      <c r="U365" s="141">
        <f t="shared" si="120"/>
        <v>1</v>
      </c>
    </row>
    <row r="366" spans="1:21" s="4" customFormat="1" ht="46.5" customHeight="1">
      <c r="A366" s="200" t="s">
        <v>1110</v>
      </c>
      <c r="B366" s="200" t="s">
        <v>1111</v>
      </c>
      <c r="C366" s="200" t="s">
        <v>1115</v>
      </c>
      <c r="D366" s="203" t="s">
        <v>1108</v>
      </c>
      <c r="E366" s="98" t="s">
        <v>6</v>
      </c>
      <c r="F366" s="103" t="s">
        <v>1116</v>
      </c>
      <c r="G366" s="72">
        <v>20450000</v>
      </c>
      <c r="H366" s="62">
        <v>429000</v>
      </c>
      <c r="I366" s="62">
        <v>429000</v>
      </c>
      <c r="J366" s="72">
        <f>H366-I366</f>
        <v>0</v>
      </c>
      <c r="K366" s="62">
        <v>9391707</v>
      </c>
      <c r="L366" s="62">
        <v>7020230</v>
      </c>
      <c r="M366" s="62">
        <f>K366-L366</f>
        <v>2371477</v>
      </c>
      <c r="N366" s="62">
        <v>4061000</v>
      </c>
      <c r="O366" s="62">
        <v>6126293</v>
      </c>
      <c r="P366" s="62">
        <v>0</v>
      </c>
      <c r="Q366" s="195" t="s">
        <v>1237</v>
      </c>
      <c r="R366" s="150"/>
      <c r="S366" s="140">
        <f t="shared" si="119"/>
        <v>20008000</v>
      </c>
      <c r="T366" s="142">
        <v>20008000</v>
      </c>
      <c r="U366" s="141">
        <f t="shared" si="120"/>
        <v>1</v>
      </c>
    </row>
    <row r="367" spans="1:21" s="4" customFormat="1" ht="46.5" customHeight="1">
      <c r="A367" s="201"/>
      <c r="B367" s="201"/>
      <c r="C367" s="201"/>
      <c r="D367" s="204"/>
      <c r="E367" s="98" t="s">
        <v>7</v>
      </c>
      <c r="F367" s="99" t="s">
        <v>1117</v>
      </c>
      <c r="G367" s="72">
        <v>20450000</v>
      </c>
      <c r="H367" s="62">
        <v>429000</v>
      </c>
      <c r="I367" s="62">
        <v>429000</v>
      </c>
      <c r="J367" s="101">
        <f>H367-I367</f>
        <v>0</v>
      </c>
      <c r="K367" s="62">
        <v>9391707</v>
      </c>
      <c r="L367" s="101">
        <v>7220475</v>
      </c>
      <c r="M367" s="101">
        <f>K367-L367</f>
        <v>2171232</v>
      </c>
      <c r="N367" s="62">
        <v>4061000</v>
      </c>
      <c r="O367" s="101">
        <v>6080627</v>
      </c>
      <c r="P367" s="101"/>
      <c r="Q367" s="195"/>
      <c r="R367" s="151"/>
      <c r="S367" s="140">
        <f t="shared" si="119"/>
        <v>19962334</v>
      </c>
      <c r="T367" s="142">
        <v>19962334</v>
      </c>
      <c r="U367" s="141">
        <f t="shared" si="120"/>
        <v>1</v>
      </c>
    </row>
    <row r="368" spans="1:21" s="4" customFormat="1" ht="52.5" customHeight="1">
      <c r="A368" s="202"/>
      <c r="B368" s="202"/>
      <c r="C368" s="202"/>
      <c r="D368" s="205"/>
      <c r="E368" s="98" t="s">
        <v>8</v>
      </c>
      <c r="F368" s="103"/>
      <c r="G368" s="73">
        <f t="shared" ref="G368:P368" si="133">G367-G366</f>
        <v>0</v>
      </c>
      <c r="H368" s="73">
        <f t="shared" si="133"/>
        <v>0</v>
      </c>
      <c r="I368" s="73">
        <f t="shared" si="133"/>
        <v>0</v>
      </c>
      <c r="J368" s="73">
        <f t="shared" si="133"/>
        <v>0</v>
      </c>
      <c r="K368" s="73">
        <f t="shared" si="133"/>
        <v>0</v>
      </c>
      <c r="L368" s="73">
        <f t="shared" si="133"/>
        <v>200245</v>
      </c>
      <c r="M368" s="73">
        <f t="shared" si="133"/>
        <v>-200245</v>
      </c>
      <c r="N368" s="73">
        <f t="shared" si="133"/>
        <v>0</v>
      </c>
      <c r="O368" s="73">
        <f t="shared" si="133"/>
        <v>-45666</v>
      </c>
      <c r="P368" s="73">
        <f t="shared" si="133"/>
        <v>0</v>
      </c>
      <c r="Q368" s="195"/>
      <c r="R368" s="152"/>
      <c r="S368" s="140">
        <f t="shared" si="119"/>
        <v>-45666</v>
      </c>
      <c r="T368" s="142">
        <v>-45666</v>
      </c>
      <c r="U368" s="141">
        <f t="shared" si="120"/>
        <v>1</v>
      </c>
    </row>
    <row r="369" spans="1:21" s="4" customFormat="1" ht="57" customHeight="1">
      <c r="A369" s="200" t="s">
        <v>1110</v>
      </c>
      <c r="B369" s="200" t="s">
        <v>1111</v>
      </c>
      <c r="C369" s="200" t="s">
        <v>1118</v>
      </c>
      <c r="D369" s="203" t="s">
        <v>1108</v>
      </c>
      <c r="E369" s="98" t="s">
        <v>6</v>
      </c>
      <c r="F369" s="103" t="s">
        <v>1119</v>
      </c>
      <c r="G369" s="72">
        <v>13448000</v>
      </c>
      <c r="H369" s="62">
        <v>3261000</v>
      </c>
      <c r="I369" s="62">
        <v>3261000</v>
      </c>
      <c r="J369" s="72">
        <f>H369-I369</f>
        <v>0</v>
      </c>
      <c r="K369" s="62">
        <v>3056000</v>
      </c>
      <c r="L369" s="62">
        <v>1802852</v>
      </c>
      <c r="M369" s="62">
        <f>K369-L369</f>
        <v>1253148</v>
      </c>
      <c r="N369" s="62">
        <v>6781272</v>
      </c>
      <c r="O369" s="62">
        <v>0</v>
      </c>
      <c r="P369" s="62">
        <v>0</v>
      </c>
      <c r="Q369" s="195" t="s">
        <v>1238</v>
      </c>
      <c r="R369" s="150"/>
      <c r="S369" s="140">
        <f t="shared" si="119"/>
        <v>13098272</v>
      </c>
      <c r="T369" s="142">
        <v>13098272</v>
      </c>
      <c r="U369" s="141">
        <f t="shared" si="120"/>
        <v>1</v>
      </c>
    </row>
    <row r="370" spans="1:21" s="4" customFormat="1" ht="57" customHeight="1">
      <c r="A370" s="201"/>
      <c r="B370" s="201"/>
      <c r="C370" s="201"/>
      <c r="D370" s="204"/>
      <c r="E370" s="98" t="s">
        <v>7</v>
      </c>
      <c r="F370" s="103" t="s">
        <v>1120</v>
      </c>
      <c r="G370" s="100">
        <v>13448000</v>
      </c>
      <c r="H370" s="101">
        <v>3261000</v>
      </c>
      <c r="I370" s="101">
        <v>3261000</v>
      </c>
      <c r="J370" s="101">
        <f>H370-I370</f>
        <v>0</v>
      </c>
      <c r="K370" s="101">
        <v>3056000</v>
      </c>
      <c r="L370" s="101">
        <v>1814418</v>
      </c>
      <c r="M370" s="101">
        <f>K370-L370</f>
        <v>1241582</v>
      </c>
      <c r="N370" s="101">
        <v>6781272</v>
      </c>
      <c r="O370" s="101">
        <v>0</v>
      </c>
      <c r="P370" s="101">
        <v>0</v>
      </c>
      <c r="Q370" s="195"/>
      <c r="R370" s="151"/>
      <c r="S370" s="140">
        <f t="shared" si="119"/>
        <v>13098272</v>
      </c>
      <c r="T370" s="142">
        <v>13098272</v>
      </c>
      <c r="U370" s="141">
        <f t="shared" si="120"/>
        <v>1</v>
      </c>
    </row>
    <row r="371" spans="1:21" s="14" customFormat="1" ht="57" customHeight="1">
      <c r="A371" s="202"/>
      <c r="B371" s="202"/>
      <c r="C371" s="202"/>
      <c r="D371" s="205"/>
      <c r="E371" s="98" t="s">
        <v>8</v>
      </c>
      <c r="F371" s="103"/>
      <c r="G371" s="73">
        <f t="shared" ref="G371:P371" si="134">G370-G369</f>
        <v>0</v>
      </c>
      <c r="H371" s="73">
        <f t="shared" si="134"/>
        <v>0</v>
      </c>
      <c r="I371" s="73">
        <f t="shared" si="134"/>
        <v>0</v>
      </c>
      <c r="J371" s="73">
        <f t="shared" si="134"/>
        <v>0</v>
      </c>
      <c r="K371" s="73">
        <f t="shared" si="134"/>
        <v>0</v>
      </c>
      <c r="L371" s="73">
        <f t="shared" si="134"/>
        <v>11566</v>
      </c>
      <c r="M371" s="73">
        <f t="shared" si="134"/>
        <v>-11566</v>
      </c>
      <c r="N371" s="73">
        <f t="shared" si="134"/>
        <v>0</v>
      </c>
      <c r="O371" s="73">
        <f t="shared" si="134"/>
        <v>0</v>
      </c>
      <c r="P371" s="73">
        <f t="shared" si="134"/>
        <v>0</v>
      </c>
      <c r="Q371" s="195"/>
      <c r="R371" s="152"/>
      <c r="S371" s="140">
        <f t="shared" si="119"/>
        <v>0</v>
      </c>
      <c r="T371" s="143">
        <v>0</v>
      </c>
      <c r="U371" s="141">
        <f t="shared" si="120"/>
        <v>0</v>
      </c>
    </row>
    <row r="372" spans="1:21" s="4" customFormat="1" ht="53.25" customHeight="1">
      <c r="A372" s="200" t="s">
        <v>1110</v>
      </c>
      <c r="B372" s="200" t="s">
        <v>1111</v>
      </c>
      <c r="C372" s="200" t="s">
        <v>1121</v>
      </c>
      <c r="D372" s="203" t="s">
        <v>1108</v>
      </c>
      <c r="E372" s="98" t="s">
        <v>6</v>
      </c>
      <c r="F372" s="103" t="s">
        <v>1122</v>
      </c>
      <c r="G372" s="72">
        <v>14597000</v>
      </c>
      <c r="H372" s="62">
        <v>429000</v>
      </c>
      <c r="I372" s="62">
        <v>429000</v>
      </c>
      <c r="J372" s="72">
        <f>H372-I372</f>
        <v>0</v>
      </c>
      <c r="K372" s="62">
        <v>6941000</v>
      </c>
      <c r="L372" s="62">
        <v>5728440</v>
      </c>
      <c r="M372" s="62">
        <f>K372-L372</f>
        <v>1212560</v>
      </c>
      <c r="N372" s="62">
        <v>3774000</v>
      </c>
      <c r="O372" s="62">
        <v>3074128</v>
      </c>
      <c r="P372" s="62">
        <v>0</v>
      </c>
      <c r="Q372" s="161" t="s">
        <v>1123</v>
      </c>
      <c r="R372" s="150"/>
      <c r="S372" s="140">
        <f t="shared" si="119"/>
        <v>14218128</v>
      </c>
      <c r="T372" s="142">
        <v>14218128</v>
      </c>
      <c r="U372" s="141">
        <f t="shared" si="120"/>
        <v>1</v>
      </c>
    </row>
    <row r="373" spans="1:21" s="4" customFormat="1" ht="53.25" customHeight="1">
      <c r="A373" s="201"/>
      <c r="B373" s="201"/>
      <c r="C373" s="201"/>
      <c r="D373" s="204"/>
      <c r="E373" s="98" t="s">
        <v>7</v>
      </c>
      <c r="F373" s="103" t="s">
        <v>1122</v>
      </c>
      <c r="G373" s="72">
        <v>14597000</v>
      </c>
      <c r="H373" s="101">
        <v>429000</v>
      </c>
      <c r="I373" s="101">
        <v>429000</v>
      </c>
      <c r="J373" s="101">
        <f>H373-I373</f>
        <v>0</v>
      </c>
      <c r="K373" s="101">
        <v>6941000</v>
      </c>
      <c r="L373" s="101">
        <v>6084828</v>
      </c>
      <c r="M373" s="101">
        <f>K373-L373</f>
        <v>856172</v>
      </c>
      <c r="N373" s="101">
        <v>3774000</v>
      </c>
      <c r="O373" s="101">
        <v>3074128</v>
      </c>
      <c r="P373" s="101"/>
      <c r="Q373" s="161"/>
      <c r="R373" s="151"/>
      <c r="S373" s="140">
        <f t="shared" si="119"/>
        <v>14218128</v>
      </c>
      <c r="T373" s="142">
        <v>14218128</v>
      </c>
      <c r="U373" s="141">
        <f t="shared" si="120"/>
        <v>1</v>
      </c>
    </row>
    <row r="374" spans="1:21" s="4" customFormat="1" ht="53.25" customHeight="1">
      <c r="A374" s="202"/>
      <c r="B374" s="202"/>
      <c r="C374" s="202"/>
      <c r="D374" s="205"/>
      <c r="E374" s="98" t="s">
        <v>8</v>
      </c>
      <c r="F374" s="103"/>
      <c r="G374" s="73">
        <f t="shared" ref="G374:P374" si="135">G373-G372</f>
        <v>0</v>
      </c>
      <c r="H374" s="73">
        <f t="shared" si="135"/>
        <v>0</v>
      </c>
      <c r="I374" s="73">
        <f t="shared" si="135"/>
        <v>0</v>
      </c>
      <c r="J374" s="73">
        <f t="shared" si="135"/>
        <v>0</v>
      </c>
      <c r="K374" s="73">
        <f t="shared" si="135"/>
        <v>0</v>
      </c>
      <c r="L374" s="73">
        <f t="shared" si="135"/>
        <v>356388</v>
      </c>
      <c r="M374" s="73">
        <f t="shared" si="135"/>
        <v>-356388</v>
      </c>
      <c r="N374" s="73">
        <f t="shared" si="135"/>
        <v>0</v>
      </c>
      <c r="O374" s="73">
        <f t="shared" si="135"/>
        <v>0</v>
      </c>
      <c r="P374" s="73">
        <f t="shared" si="135"/>
        <v>0</v>
      </c>
      <c r="Q374" s="161"/>
      <c r="R374" s="152"/>
      <c r="S374" s="140">
        <f t="shared" si="119"/>
        <v>0</v>
      </c>
      <c r="T374" s="142">
        <v>0</v>
      </c>
      <c r="U374" s="141">
        <f t="shared" si="120"/>
        <v>0</v>
      </c>
    </row>
    <row r="375" spans="1:21" s="4" customFormat="1" ht="53.25" customHeight="1">
      <c r="A375" s="200" t="s">
        <v>1110</v>
      </c>
      <c r="B375" s="200" t="s">
        <v>1111</v>
      </c>
      <c r="C375" s="200" t="s">
        <v>1124</v>
      </c>
      <c r="D375" s="203" t="s">
        <v>1108</v>
      </c>
      <c r="E375" s="98" t="s">
        <v>6</v>
      </c>
      <c r="F375" s="103" t="s">
        <v>861</v>
      </c>
      <c r="G375" s="72">
        <v>2264000</v>
      </c>
      <c r="H375" s="72">
        <v>642622</v>
      </c>
      <c r="I375" s="72">
        <v>642622</v>
      </c>
      <c r="J375" s="72">
        <v>0</v>
      </c>
      <c r="K375" s="72">
        <v>1546785</v>
      </c>
      <c r="L375" s="72">
        <v>1432596</v>
      </c>
      <c r="M375" s="72">
        <v>114189</v>
      </c>
      <c r="N375" s="72">
        <v>0</v>
      </c>
      <c r="O375" s="72">
        <v>0</v>
      </c>
      <c r="P375" s="72">
        <v>0</v>
      </c>
      <c r="Q375" s="206" t="s">
        <v>1239</v>
      </c>
      <c r="R375" s="150"/>
      <c r="S375" s="140">
        <f t="shared" si="119"/>
        <v>2189407</v>
      </c>
      <c r="T375" s="142">
        <v>2189407</v>
      </c>
      <c r="U375" s="141">
        <f t="shared" si="120"/>
        <v>1</v>
      </c>
    </row>
    <row r="376" spans="1:21" s="4" customFormat="1" ht="53.25" customHeight="1">
      <c r="A376" s="201"/>
      <c r="B376" s="201"/>
      <c r="C376" s="201"/>
      <c r="D376" s="204"/>
      <c r="E376" s="98" t="s">
        <v>7</v>
      </c>
      <c r="F376" s="103" t="s">
        <v>1125</v>
      </c>
      <c r="G376" s="72">
        <v>2264000</v>
      </c>
      <c r="H376" s="62">
        <v>642622</v>
      </c>
      <c r="I376" s="62">
        <v>642622</v>
      </c>
      <c r="J376" s="72">
        <f>H376-I376</f>
        <v>0</v>
      </c>
      <c r="K376" s="62">
        <v>1546785</v>
      </c>
      <c r="L376" s="62">
        <v>1432596</v>
      </c>
      <c r="M376" s="62">
        <f>K376-L376</f>
        <v>114189</v>
      </c>
      <c r="N376" s="7">
        <v>0</v>
      </c>
      <c r="O376" s="7">
        <v>0</v>
      </c>
      <c r="P376" s="7">
        <v>0</v>
      </c>
      <c r="Q376" s="207"/>
      <c r="R376" s="151"/>
      <c r="S376" s="140">
        <f t="shared" si="119"/>
        <v>2189407</v>
      </c>
      <c r="T376" s="142">
        <v>2189407</v>
      </c>
      <c r="U376" s="141">
        <f t="shared" si="120"/>
        <v>1</v>
      </c>
    </row>
    <row r="377" spans="1:21" s="4" customFormat="1" ht="54.75" customHeight="1">
      <c r="A377" s="202"/>
      <c r="B377" s="202"/>
      <c r="C377" s="202"/>
      <c r="D377" s="205"/>
      <c r="E377" s="98" t="s">
        <v>8</v>
      </c>
      <c r="F377" s="103"/>
      <c r="G377" s="73">
        <f t="shared" ref="G377:P377" si="136">G376-G375</f>
        <v>0</v>
      </c>
      <c r="H377" s="73">
        <f t="shared" si="136"/>
        <v>0</v>
      </c>
      <c r="I377" s="73">
        <f t="shared" si="136"/>
        <v>0</v>
      </c>
      <c r="J377" s="73">
        <f t="shared" si="136"/>
        <v>0</v>
      </c>
      <c r="K377" s="73">
        <f t="shared" si="136"/>
        <v>0</v>
      </c>
      <c r="L377" s="73">
        <f t="shared" si="136"/>
        <v>0</v>
      </c>
      <c r="M377" s="73">
        <f t="shared" si="136"/>
        <v>0</v>
      </c>
      <c r="N377" s="73">
        <f t="shared" si="136"/>
        <v>0</v>
      </c>
      <c r="O377" s="73">
        <f t="shared" si="136"/>
        <v>0</v>
      </c>
      <c r="P377" s="73">
        <f t="shared" si="136"/>
        <v>0</v>
      </c>
      <c r="Q377" s="208"/>
      <c r="R377" s="152"/>
      <c r="S377" s="140">
        <f t="shared" si="119"/>
        <v>0</v>
      </c>
      <c r="T377" s="142">
        <v>0</v>
      </c>
      <c r="U377" s="141">
        <f t="shared" si="120"/>
        <v>0</v>
      </c>
    </row>
    <row r="378" spans="1:21" s="4" customFormat="1" ht="57.75" customHeight="1">
      <c r="A378" s="200" t="s">
        <v>25</v>
      </c>
      <c r="B378" s="200" t="s">
        <v>26</v>
      </c>
      <c r="C378" s="200" t="s">
        <v>1126</v>
      </c>
      <c r="D378" s="203" t="s">
        <v>1127</v>
      </c>
      <c r="E378" s="98" t="s">
        <v>6</v>
      </c>
      <c r="F378" s="103" t="s">
        <v>1128</v>
      </c>
      <c r="G378" s="72">
        <v>3720000</v>
      </c>
      <c r="H378" s="62">
        <v>0</v>
      </c>
      <c r="I378" s="62">
        <v>0</v>
      </c>
      <c r="J378" s="72">
        <f>H378-I378</f>
        <v>0</v>
      </c>
      <c r="K378" s="62">
        <v>738744</v>
      </c>
      <c r="L378" s="62">
        <v>734489</v>
      </c>
      <c r="M378" s="62">
        <f>K378-L378</f>
        <v>4255</v>
      </c>
      <c r="N378" s="62">
        <v>2872551</v>
      </c>
      <c r="O378" s="62">
        <v>0</v>
      </c>
      <c r="P378" s="62">
        <v>0</v>
      </c>
      <c r="Q378" s="161" t="s">
        <v>1240</v>
      </c>
      <c r="R378" s="150"/>
      <c r="S378" s="140">
        <f t="shared" si="119"/>
        <v>3611295</v>
      </c>
      <c r="T378" s="142">
        <v>3611295</v>
      </c>
      <c r="U378" s="141">
        <f t="shared" si="120"/>
        <v>1</v>
      </c>
    </row>
    <row r="379" spans="1:21" s="4" customFormat="1" ht="57.75" customHeight="1">
      <c r="A379" s="201"/>
      <c r="B379" s="201"/>
      <c r="C379" s="201"/>
      <c r="D379" s="204"/>
      <c r="E379" s="98" t="s">
        <v>7</v>
      </c>
      <c r="F379" s="103" t="s">
        <v>1128</v>
      </c>
      <c r="G379" s="72">
        <v>3720000</v>
      </c>
      <c r="H379" s="72">
        <v>0</v>
      </c>
      <c r="I379" s="72">
        <v>0</v>
      </c>
      <c r="J379" s="72">
        <f>H379-I379</f>
        <v>0</v>
      </c>
      <c r="K379" s="72">
        <v>738744</v>
      </c>
      <c r="L379" s="72">
        <v>725000</v>
      </c>
      <c r="M379" s="72">
        <f>K379-L379</f>
        <v>13744</v>
      </c>
      <c r="N379" s="72">
        <v>2872551</v>
      </c>
      <c r="O379" s="72">
        <v>0</v>
      </c>
      <c r="P379" s="7">
        <v>0</v>
      </c>
      <c r="Q379" s="161"/>
      <c r="R379" s="151"/>
      <c r="S379" s="140">
        <f t="shared" si="119"/>
        <v>3611295</v>
      </c>
      <c r="T379" s="142">
        <v>3611295</v>
      </c>
      <c r="U379" s="141">
        <f t="shared" si="120"/>
        <v>1</v>
      </c>
    </row>
    <row r="380" spans="1:21" s="4" customFormat="1" ht="53.25" customHeight="1">
      <c r="A380" s="202"/>
      <c r="B380" s="202"/>
      <c r="C380" s="202"/>
      <c r="D380" s="205"/>
      <c r="E380" s="98" t="s">
        <v>8</v>
      </c>
      <c r="F380" s="103"/>
      <c r="G380" s="73">
        <f t="shared" ref="G380:P380" si="137">G379-G378</f>
        <v>0</v>
      </c>
      <c r="H380" s="73">
        <f t="shared" si="137"/>
        <v>0</v>
      </c>
      <c r="I380" s="73">
        <f t="shared" si="137"/>
        <v>0</v>
      </c>
      <c r="J380" s="73">
        <f t="shared" si="137"/>
        <v>0</v>
      </c>
      <c r="K380" s="73">
        <f t="shared" si="137"/>
        <v>0</v>
      </c>
      <c r="L380" s="73">
        <f t="shared" si="137"/>
        <v>-9489</v>
      </c>
      <c r="M380" s="73">
        <f t="shared" si="137"/>
        <v>9489</v>
      </c>
      <c r="N380" s="73">
        <f t="shared" si="137"/>
        <v>0</v>
      </c>
      <c r="O380" s="73">
        <f t="shared" si="137"/>
        <v>0</v>
      </c>
      <c r="P380" s="73">
        <f t="shared" si="137"/>
        <v>0</v>
      </c>
      <c r="Q380" s="161"/>
      <c r="R380" s="152"/>
      <c r="S380" s="140">
        <f t="shared" si="119"/>
        <v>0</v>
      </c>
      <c r="T380" s="142">
        <v>0</v>
      </c>
      <c r="U380" s="141">
        <f t="shared" si="120"/>
        <v>0</v>
      </c>
    </row>
    <row r="381" spans="1:21" s="4" customFormat="1" ht="54" customHeight="1">
      <c r="A381" s="200" t="s">
        <v>25</v>
      </c>
      <c r="B381" s="200" t="s">
        <v>26</v>
      </c>
      <c r="C381" s="200" t="s">
        <v>1129</v>
      </c>
      <c r="D381" s="203" t="s">
        <v>1127</v>
      </c>
      <c r="E381" s="98" t="s">
        <v>6</v>
      </c>
      <c r="F381" s="103" t="s">
        <v>1130</v>
      </c>
      <c r="G381" s="72">
        <f>SUM(H381,K381,N381,O381,P381)</f>
        <v>2040000</v>
      </c>
      <c r="H381" s="62">
        <v>0</v>
      </c>
      <c r="I381" s="62">
        <v>0</v>
      </c>
      <c r="J381" s="72">
        <f>H381-I381</f>
        <v>0</v>
      </c>
      <c r="K381" s="62">
        <v>425966</v>
      </c>
      <c r="L381" s="62">
        <v>80907</v>
      </c>
      <c r="M381" s="62">
        <f>K381-L381</f>
        <v>345059</v>
      </c>
      <c r="N381" s="62">
        <v>967000</v>
      </c>
      <c r="O381" s="62">
        <v>647034</v>
      </c>
      <c r="P381" s="62">
        <v>0</v>
      </c>
      <c r="Q381" s="161" t="s">
        <v>1131</v>
      </c>
      <c r="R381" s="150"/>
      <c r="S381" s="140">
        <f t="shared" si="119"/>
        <v>2040000</v>
      </c>
      <c r="T381" s="142">
        <v>2040000</v>
      </c>
      <c r="U381" s="141">
        <f t="shared" si="120"/>
        <v>0</v>
      </c>
    </row>
    <row r="382" spans="1:21" s="4" customFormat="1" ht="54" customHeight="1">
      <c r="A382" s="201"/>
      <c r="B382" s="201"/>
      <c r="C382" s="201"/>
      <c r="D382" s="204"/>
      <c r="E382" s="98" t="s">
        <v>7</v>
      </c>
      <c r="F382" s="103" t="s">
        <v>1132</v>
      </c>
      <c r="G382" s="72">
        <f>SUM(H382,K382,N382,O382,P382)</f>
        <v>2040000</v>
      </c>
      <c r="H382" s="72">
        <v>0</v>
      </c>
      <c r="I382" s="72">
        <v>0</v>
      </c>
      <c r="J382" s="72">
        <f>H382-I382</f>
        <v>0</v>
      </c>
      <c r="K382" s="72">
        <v>425966</v>
      </c>
      <c r="L382" s="72">
        <v>80907</v>
      </c>
      <c r="M382" s="72">
        <f>K382-L382</f>
        <v>345059</v>
      </c>
      <c r="N382" s="72">
        <v>967000</v>
      </c>
      <c r="O382" s="72">
        <v>647034</v>
      </c>
      <c r="P382" s="7">
        <v>0</v>
      </c>
      <c r="Q382" s="161"/>
      <c r="R382" s="151"/>
      <c r="S382" s="140">
        <f t="shared" si="119"/>
        <v>2040000</v>
      </c>
      <c r="T382" s="142">
        <v>2040000</v>
      </c>
      <c r="U382" s="141">
        <f t="shared" si="120"/>
        <v>0</v>
      </c>
    </row>
    <row r="383" spans="1:21" s="14" customFormat="1" ht="54" customHeight="1">
      <c r="A383" s="202"/>
      <c r="B383" s="202"/>
      <c r="C383" s="202"/>
      <c r="D383" s="205"/>
      <c r="E383" s="98" t="s">
        <v>8</v>
      </c>
      <c r="F383" s="103"/>
      <c r="G383" s="73">
        <f t="shared" ref="G383:P383" si="138">G382-G381</f>
        <v>0</v>
      </c>
      <c r="H383" s="73">
        <f t="shared" si="138"/>
        <v>0</v>
      </c>
      <c r="I383" s="73">
        <f t="shared" si="138"/>
        <v>0</v>
      </c>
      <c r="J383" s="73">
        <f t="shared" si="138"/>
        <v>0</v>
      </c>
      <c r="K383" s="73">
        <f t="shared" si="138"/>
        <v>0</v>
      </c>
      <c r="L383" s="73">
        <f t="shared" si="138"/>
        <v>0</v>
      </c>
      <c r="M383" s="73">
        <f t="shared" si="138"/>
        <v>0</v>
      </c>
      <c r="N383" s="73">
        <f t="shared" si="138"/>
        <v>0</v>
      </c>
      <c r="O383" s="73">
        <f t="shared" si="138"/>
        <v>0</v>
      </c>
      <c r="P383" s="73">
        <f t="shared" si="138"/>
        <v>0</v>
      </c>
      <c r="Q383" s="161"/>
      <c r="R383" s="152"/>
      <c r="S383" s="140">
        <f t="shared" si="119"/>
        <v>0</v>
      </c>
      <c r="T383" s="143">
        <v>0</v>
      </c>
      <c r="U383" s="141">
        <f t="shared" si="120"/>
        <v>0</v>
      </c>
    </row>
    <row r="384" spans="1:21" s="4" customFormat="1" ht="66.75" customHeight="1">
      <c r="A384" s="200" t="s">
        <v>25</v>
      </c>
      <c r="B384" s="200" t="s">
        <v>26</v>
      </c>
      <c r="C384" s="191" t="s">
        <v>1133</v>
      </c>
      <c r="D384" s="203" t="s">
        <v>1127</v>
      </c>
      <c r="E384" s="98" t="s">
        <v>6</v>
      </c>
      <c r="F384" s="103" t="s">
        <v>1134</v>
      </c>
      <c r="G384" s="72">
        <v>8618000</v>
      </c>
      <c r="H384" s="62">
        <v>0</v>
      </c>
      <c r="I384" s="62">
        <v>0</v>
      </c>
      <c r="J384" s="72">
        <f>H384-I384</f>
        <v>0</v>
      </c>
      <c r="K384" s="62">
        <v>154562</v>
      </c>
      <c r="L384" s="62">
        <v>48409</v>
      </c>
      <c r="M384" s="62">
        <f>K384-L384</f>
        <v>106153</v>
      </c>
      <c r="N384" s="62">
        <v>1000000</v>
      </c>
      <c r="O384" s="62">
        <v>4478063</v>
      </c>
      <c r="P384" s="62">
        <v>2876447</v>
      </c>
      <c r="Q384" s="218" t="s">
        <v>1241</v>
      </c>
      <c r="R384" s="150"/>
      <c r="S384" s="140">
        <f t="shared" si="119"/>
        <v>8509072</v>
      </c>
      <c r="T384" s="142">
        <v>8509072</v>
      </c>
      <c r="U384" s="141">
        <f t="shared" si="120"/>
        <v>1</v>
      </c>
    </row>
    <row r="385" spans="1:21" s="4" customFormat="1" ht="66.75" customHeight="1">
      <c r="A385" s="201"/>
      <c r="B385" s="201"/>
      <c r="C385" s="192"/>
      <c r="D385" s="204"/>
      <c r="E385" s="98" t="s">
        <v>7</v>
      </c>
      <c r="F385" s="103" t="s">
        <v>1134</v>
      </c>
      <c r="G385" s="72">
        <v>8618000</v>
      </c>
      <c r="H385" s="72">
        <v>0</v>
      </c>
      <c r="I385" s="72">
        <v>0</v>
      </c>
      <c r="J385" s="72">
        <f>H385-I385</f>
        <v>0</v>
      </c>
      <c r="K385" s="72">
        <v>154562</v>
      </c>
      <c r="L385" s="72">
        <v>81537</v>
      </c>
      <c r="M385" s="72">
        <f>K385-L385</f>
        <v>73025</v>
      </c>
      <c r="N385" s="72">
        <v>1000000</v>
      </c>
      <c r="O385" s="72">
        <v>4572000</v>
      </c>
      <c r="P385" s="72">
        <v>2782510</v>
      </c>
      <c r="Q385" s="219"/>
      <c r="R385" s="151"/>
      <c r="S385" s="140">
        <f t="shared" si="119"/>
        <v>8509072</v>
      </c>
      <c r="T385" s="142">
        <v>8509072</v>
      </c>
      <c r="U385" s="141">
        <f t="shared" si="120"/>
        <v>1</v>
      </c>
    </row>
    <row r="386" spans="1:21" s="14" customFormat="1" ht="66.75" customHeight="1">
      <c r="A386" s="202"/>
      <c r="B386" s="202"/>
      <c r="C386" s="193"/>
      <c r="D386" s="205"/>
      <c r="E386" s="98" t="s">
        <v>8</v>
      </c>
      <c r="F386" s="103"/>
      <c r="G386" s="73">
        <f t="shared" ref="G386:P386" si="139">G385-G384</f>
        <v>0</v>
      </c>
      <c r="H386" s="73">
        <f t="shared" si="139"/>
        <v>0</v>
      </c>
      <c r="I386" s="73">
        <f t="shared" si="139"/>
        <v>0</v>
      </c>
      <c r="J386" s="73">
        <f t="shared" si="139"/>
        <v>0</v>
      </c>
      <c r="K386" s="73">
        <f t="shared" si="139"/>
        <v>0</v>
      </c>
      <c r="L386" s="73">
        <f t="shared" si="139"/>
        <v>33128</v>
      </c>
      <c r="M386" s="73">
        <f t="shared" si="139"/>
        <v>-33128</v>
      </c>
      <c r="N386" s="73">
        <f t="shared" si="139"/>
        <v>0</v>
      </c>
      <c r="O386" s="73">
        <f t="shared" si="139"/>
        <v>93937</v>
      </c>
      <c r="P386" s="73">
        <f t="shared" si="139"/>
        <v>-93937</v>
      </c>
      <c r="Q386" s="220"/>
      <c r="R386" s="152"/>
      <c r="S386" s="140">
        <f t="shared" si="119"/>
        <v>0</v>
      </c>
      <c r="T386" s="143">
        <v>0</v>
      </c>
      <c r="U386" s="141">
        <f t="shared" si="120"/>
        <v>0</v>
      </c>
    </row>
    <row r="387" spans="1:21" s="4" customFormat="1" ht="54" customHeight="1">
      <c r="A387" s="200" t="s">
        <v>1110</v>
      </c>
      <c r="B387" s="200" t="s">
        <v>1111</v>
      </c>
      <c r="C387" s="200" t="s">
        <v>1135</v>
      </c>
      <c r="D387" s="203" t="s">
        <v>1108</v>
      </c>
      <c r="E387" s="98" t="s">
        <v>6</v>
      </c>
      <c r="F387" s="103" t="s">
        <v>1136</v>
      </c>
      <c r="G387" s="72">
        <v>14513000</v>
      </c>
      <c r="H387" s="62">
        <v>2378400</v>
      </c>
      <c r="I387" s="62">
        <v>2378400</v>
      </c>
      <c r="J387" s="72">
        <f>H387-I387</f>
        <v>0</v>
      </c>
      <c r="K387" s="62">
        <v>4771102</v>
      </c>
      <c r="L387" s="62">
        <v>4442238</v>
      </c>
      <c r="M387" s="62">
        <f>K387-L387</f>
        <v>328864</v>
      </c>
      <c r="N387" s="62">
        <v>6627631</v>
      </c>
      <c r="O387" s="62">
        <v>0</v>
      </c>
      <c r="P387" s="62">
        <v>0</v>
      </c>
      <c r="Q387" s="165" t="s">
        <v>1242</v>
      </c>
      <c r="R387" s="150"/>
      <c r="S387" s="140">
        <f t="shared" si="119"/>
        <v>13777133</v>
      </c>
      <c r="T387" s="142">
        <v>13777133</v>
      </c>
      <c r="U387" s="141">
        <f t="shared" si="120"/>
        <v>1</v>
      </c>
    </row>
    <row r="388" spans="1:21" s="4" customFormat="1" ht="54" customHeight="1">
      <c r="A388" s="201"/>
      <c r="B388" s="201"/>
      <c r="C388" s="201"/>
      <c r="D388" s="204"/>
      <c r="E388" s="98" t="s">
        <v>7</v>
      </c>
      <c r="F388" s="103" t="s">
        <v>1136</v>
      </c>
      <c r="G388" s="72">
        <v>14513000</v>
      </c>
      <c r="H388" s="62">
        <v>2378400</v>
      </c>
      <c r="I388" s="62">
        <v>2378400</v>
      </c>
      <c r="J388" s="72">
        <f>H388-I388</f>
        <v>0</v>
      </c>
      <c r="K388" s="62">
        <v>4771102</v>
      </c>
      <c r="L388" s="62">
        <v>4444519</v>
      </c>
      <c r="M388" s="62">
        <f>K388-L388</f>
        <v>326583</v>
      </c>
      <c r="N388" s="62">
        <v>6627631</v>
      </c>
      <c r="O388" s="62">
        <v>0</v>
      </c>
      <c r="P388" s="62">
        <v>0</v>
      </c>
      <c r="Q388" s="165"/>
      <c r="R388" s="151"/>
      <c r="S388" s="140">
        <f t="shared" si="119"/>
        <v>13777133</v>
      </c>
      <c r="T388" s="142">
        <v>13777133</v>
      </c>
      <c r="U388" s="141">
        <f t="shared" si="120"/>
        <v>1</v>
      </c>
    </row>
    <row r="389" spans="1:21" s="4" customFormat="1" ht="54" customHeight="1">
      <c r="A389" s="202"/>
      <c r="B389" s="202"/>
      <c r="C389" s="202"/>
      <c r="D389" s="205"/>
      <c r="E389" s="98" t="s">
        <v>8</v>
      </c>
      <c r="F389" s="103"/>
      <c r="G389" s="73">
        <f t="shared" ref="G389:P389" si="140">G388-G387</f>
        <v>0</v>
      </c>
      <c r="H389" s="73">
        <f t="shared" si="140"/>
        <v>0</v>
      </c>
      <c r="I389" s="73">
        <f t="shared" si="140"/>
        <v>0</v>
      </c>
      <c r="J389" s="73">
        <f t="shared" si="140"/>
        <v>0</v>
      </c>
      <c r="K389" s="73">
        <f t="shared" si="140"/>
        <v>0</v>
      </c>
      <c r="L389" s="73">
        <f t="shared" si="140"/>
        <v>2281</v>
      </c>
      <c r="M389" s="73">
        <f t="shared" si="140"/>
        <v>-2281</v>
      </c>
      <c r="N389" s="73">
        <f t="shared" si="140"/>
        <v>0</v>
      </c>
      <c r="O389" s="73">
        <f t="shared" si="140"/>
        <v>0</v>
      </c>
      <c r="P389" s="73">
        <f t="shared" si="140"/>
        <v>0</v>
      </c>
      <c r="Q389" s="165"/>
      <c r="R389" s="152"/>
      <c r="S389" s="140">
        <f t="shared" si="119"/>
        <v>0</v>
      </c>
      <c r="T389" s="142">
        <v>0</v>
      </c>
      <c r="U389" s="141">
        <f t="shared" si="120"/>
        <v>0</v>
      </c>
    </row>
    <row r="390" spans="1:21" s="4" customFormat="1" ht="51" customHeight="1">
      <c r="A390" s="200" t="s">
        <v>1110</v>
      </c>
      <c r="B390" s="200" t="s">
        <v>1111</v>
      </c>
      <c r="C390" s="200" t="s">
        <v>1137</v>
      </c>
      <c r="D390" s="203" t="s">
        <v>1108</v>
      </c>
      <c r="E390" s="98" t="s">
        <v>6</v>
      </c>
      <c r="F390" s="103" t="s">
        <v>1138</v>
      </c>
      <c r="G390" s="72">
        <f>SUM(H390,K390,N390,O390,P390)</f>
        <v>2733000</v>
      </c>
      <c r="H390" s="62">
        <v>714000</v>
      </c>
      <c r="I390" s="62">
        <v>714000</v>
      </c>
      <c r="J390" s="72">
        <f>H390-I390</f>
        <v>0</v>
      </c>
      <c r="K390" s="62">
        <v>2019000</v>
      </c>
      <c r="L390" s="62">
        <v>1449992</v>
      </c>
      <c r="M390" s="62">
        <f>K390-L390</f>
        <v>569008</v>
      </c>
      <c r="N390" s="62">
        <v>0</v>
      </c>
      <c r="O390" s="62">
        <v>0</v>
      </c>
      <c r="P390" s="62">
        <v>0</v>
      </c>
      <c r="Q390" s="182" t="s">
        <v>1139</v>
      </c>
      <c r="R390" s="150"/>
      <c r="S390" s="140">
        <f t="shared" si="119"/>
        <v>2733000</v>
      </c>
      <c r="T390" s="142">
        <v>2733000</v>
      </c>
      <c r="U390" s="141">
        <f t="shared" si="120"/>
        <v>0</v>
      </c>
    </row>
    <row r="391" spans="1:21" s="4" customFormat="1" ht="51" customHeight="1">
      <c r="A391" s="201"/>
      <c r="B391" s="201"/>
      <c r="C391" s="201"/>
      <c r="D391" s="204"/>
      <c r="E391" s="98" t="s">
        <v>7</v>
      </c>
      <c r="F391" s="103" t="s">
        <v>1138</v>
      </c>
      <c r="G391" s="72">
        <f>SUM(H391,K391,N391,O391,P391)</f>
        <v>2733000</v>
      </c>
      <c r="H391" s="62">
        <v>714000</v>
      </c>
      <c r="I391" s="62">
        <v>714000</v>
      </c>
      <c r="J391" s="72">
        <f>H391-I391</f>
        <v>0</v>
      </c>
      <c r="K391" s="62">
        <v>2019000</v>
      </c>
      <c r="L391" s="62">
        <v>1449992</v>
      </c>
      <c r="M391" s="62">
        <f>K391-L391</f>
        <v>569008</v>
      </c>
      <c r="N391" s="7">
        <v>0</v>
      </c>
      <c r="O391" s="7">
        <v>0</v>
      </c>
      <c r="P391" s="7">
        <v>0</v>
      </c>
      <c r="Q391" s="183"/>
      <c r="R391" s="151"/>
      <c r="S391" s="140">
        <f t="shared" si="119"/>
        <v>2733000</v>
      </c>
      <c r="T391" s="142">
        <v>2733000</v>
      </c>
      <c r="U391" s="141">
        <f t="shared" si="120"/>
        <v>0</v>
      </c>
    </row>
    <row r="392" spans="1:21" s="4" customFormat="1" ht="51" customHeight="1">
      <c r="A392" s="202"/>
      <c r="B392" s="202"/>
      <c r="C392" s="202"/>
      <c r="D392" s="205"/>
      <c r="E392" s="98" t="s">
        <v>8</v>
      </c>
      <c r="F392" s="103"/>
      <c r="G392" s="73">
        <f t="shared" ref="G392:P392" si="141">G391-G390</f>
        <v>0</v>
      </c>
      <c r="H392" s="73">
        <f t="shared" si="141"/>
        <v>0</v>
      </c>
      <c r="I392" s="73">
        <f t="shared" si="141"/>
        <v>0</v>
      </c>
      <c r="J392" s="73">
        <f t="shared" si="141"/>
        <v>0</v>
      </c>
      <c r="K392" s="73">
        <f t="shared" si="141"/>
        <v>0</v>
      </c>
      <c r="L392" s="73">
        <f t="shared" si="141"/>
        <v>0</v>
      </c>
      <c r="M392" s="73">
        <f t="shared" si="141"/>
        <v>0</v>
      </c>
      <c r="N392" s="73">
        <f t="shared" si="141"/>
        <v>0</v>
      </c>
      <c r="O392" s="73">
        <f t="shared" si="141"/>
        <v>0</v>
      </c>
      <c r="P392" s="73">
        <f t="shared" si="141"/>
        <v>0</v>
      </c>
      <c r="Q392" s="184"/>
      <c r="R392" s="152"/>
      <c r="S392" s="140">
        <f t="shared" si="119"/>
        <v>0</v>
      </c>
      <c r="T392" s="142">
        <v>0</v>
      </c>
      <c r="U392" s="141">
        <f t="shared" si="120"/>
        <v>0</v>
      </c>
    </row>
    <row r="393" spans="1:21" s="4" customFormat="1" ht="54" customHeight="1">
      <c r="A393" s="200" t="s">
        <v>1110</v>
      </c>
      <c r="B393" s="200" t="s">
        <v>1111</v>
      </c>
      <c r="C393" s="200" t="s">
        <v>1140</v>
      </c>
      <c r="D393" s="203" t="s">
        <v>1108</v>
      </c>
      <c r="E393" s="98" t="s">
        <v>6</v>
      </c>
      <c r="F393" s="64" t="s">
        <v>1141</v>
      </c>
      <c r="G393" s="72">
        <v>1146000</v>
      </c>
      <c r="H393" s="62">
        <v>429000</v>
      </c>
      <c r="I393" s="62">
        <v>429000</v>
      </c>
      <c r="J393" s="72">
        <f>H393-I393</f>
        <v>0</v>
      </c>
      <c r="K393" s="62">
        <v>680000</v>
      </c>
      <c r="L393" s="62">
        <v>615507</v>
      </c>
      <c r="M393" s="62">
        <f>K393-L393</f>
        <v>64493</v>
      </c>
      <c r="N393" s="62">
        <v>0</v>
      </c>
      <c r="O393" s="62">
        <v>0</v>
      </c>
      <c r="P393" s="62">
        <v>0</v>
      </c>
      <c r="Q393" s="165" t="s">
        <v>1243</v>
      </c>
      <c r="R393" s="150" t="s">
        <v>70</v>
      </c>
      <c r="S393" s="140">
        <f t="shared" si="119"/>
        <v>1109000</v>
      </c>
      <c r="T393" s="142">
        <v>1109000</v>
      </c>
      <c r="U393" s="141">
        <f t="shared" si="120"/>
        <v>1</v>
      </c>
    </row>
    <row r="394" spans="1:21" s="4" customFormat="1" ht="54" customHeight="1">
      <c r="A394" s="201"/>
      <c r="B394" s="201"/>
      <c r="C394" s="201"/>
      <c r="D394" s="204"/>
      <c r="E394" s="98" t="s">
        <v>7</v>
      </c>
      <c r="F394" s="64" t="s">
        <v>1141</v>
      </c>
      <c r="G394" s="72">
        <v>1146000</v>
      </c>
      <c r="H394" s="62">
        <v>429000</v>
      </c>
      <c r="I394" s="62">
        <v>429000</v>
      </c>
      <c r="J394" s="72">
        <f>H394-I394</f>
        <v>0</v>
      </c>
      <c r="K394" s="62">
        <v>680000</v>
      </c>
      <c r="L394" s="62">
        <v>615507</v>
      </c>
      <c r="M394" s="62">
        <f>K394-L394</f>
        <v>64493</v>
      </c>
      <c r="N394" s="7">
        <v>0</v>
      </c>
      <c r="O394" s="7">
        <v>0</v>
      </c>
      <c r="P394" s="7">
        <v>0</v>
      </c>
      <c r="Q394" s="165"/>
      <c r="R394" s="151"/>
      <c r="S394" s="140">
        <f t="shared" ref="S394:S457" si="142">SUM(H394,K394,N394,O394,P394)</f>
        <v>1109000</v>
      </c>
      <c r="T394" s="142">
        <v>1109000</v>
      </c>
      <c r="U394" s="141">
        <f t="shared" ref="U394:U457" si="143">IF(S394=G394,0,1)</f>
        <v>1</v>
      </c>
    </row>
    <row r="395" spans="1:21" s="4" customFormat="1" ht="54" customHeight="1">
      <c r="A395" s="202"/>
      <c r="B395" s="202"/>
      <c r="C395" s="202"/>
      <c r="D395" s="205"/>
      <c r="E395" s="98" t="s">
        <v>8</v>
      </c>
      <c r="F395" s="103"/>
      <c r="G395" s="73">
        <f t="shared" ref="G395:P395" si="144">G394-G393</f>
        <v>0</v>
      </c>
      <c r="H395" s="73">
        <f t="shared" si="144"/>
        <v>0</v>
      </c>
      <c r="I395" s="73">
        <f t="shared" si="144"/>
        <v>0</v>
      </c>
      <c r="J395" s="73">
        <f t="shared" si="144"/>
        <v>0</v>
      </c>
      <c r="K395" s="73">
        <f t="shared" si="144"/>
        <v>0</v>
      </c>
      <c r="L395" s="73">
        <f t="shared" si="144"/>
        <v>0</v>
      </c>
      <c r="M395" s="73">
        <f t="shared" si="144"/>
        <v>0</v>
      </c>
      <c r="N395" s="73">
        <f t="shared" si="144"/>
        <v>0</v>
      </c>
      <c r="O395" s="73">
        <f t="shared" si="144"/>
        <v>0</v>
      </c>
      <c r="P395" s="73">
        <f t="shared" si="144"/>
        <v>0</v>
      </c>
      <c r="Q395" s="165"/>
      <c r="R395" s="152"/>
      <c r="S395" s="140">
        <f t="shared" si="142"/>
        <v>0</v>
      </c>
      <c r="T395" s="142">
        <v>0</v>
      </c>
      <c r="U395" s="141">
        <f t="shared" si="143"/>
        <v>0</v>
      </c>
    </row>
    <row r="396" spans="1:21" s="60" customFormat="1" ht="54" customHeight="1">
      <c r="A396" s="188" t="s">
        <v>1110</v>
      </c>
      <c r="B396" s="188" t="s">
        <v>1111</v>
      </c>
      <c r="C396" s="189" t="s">
        <v>1142</v>
      </c>
      <c r="D396" s="158" t="s">
        <v>1127</v>
      </c>
      <c r="E396" s="104" t="s">
        <v>6</v>
      </c>
      <c r="F396" s="99"/>
      <c r="G396" s="6"/>
      <c r="H396" s="101"/>
      <c r="I396" s="101"/>
      <c r="J396" s="101"/>
      <c r="K396" s="101"/>
      <c r="L396" s="101"/>
      <c r="M396" s="101"/>
      <c r="N396" s="101"/>
      <c r="O396" s="101"/>
      <c r="P396" s="101"/>
      <c r="Q396" s="161" t="s">
        <v>1143</v>
      </c>
      <c r="R396" s="150"/>
      <c r="S396" s="140">
        <f t="shared" si="142"/>
        <v>0</v>
      </c>
      <c r="T396" s="142">
        <v>0</v>
      </c>
      <c r="U396" s="141">
        <f t="shared" si="143"/>
        <v>0</v>
      </c>
    </row>
    <row r="397" spans="1:21" s="109" customFormat="1" ht="54" customHeight="1">
      <c r="A397" s="188"/>
      <c r="B397" s="188"/>
      <c r="C397" s="189"/>
      <c r="D397" s="158"/>
      <c r="E397" s="104" t="s">
        <v>7</v>
      </c>
      <c r="F397" s="99" t="s">
        <v>1144</v>
      </c>
      <c r="G397" s="6">
        <f>SUM(H397,K397,N397,O397,P397)</f>
        <v>7805000</v>
      </c>
      <c r="H397" s="101">
        <v>0</v>
      </c>
      <c r="I397" s="101">
        <v>0</v>
      </c>
      <c r="J397" s="101">
        <f>H397-I397</f>
        <v>0</v>
      </c>
      <c r="K397" s="101">
        <v>0</v>
      </c>
      <c r="L397" s="101">
        <v>0</v>
      </c>
      <c r="M397" s="101">
        <f>K397-L397</f>
        <v>0</v>
      </c>
      <c r="N397" s="101">
        <v>356400</v>
      </c>
      <c r="O397" s="101">
        <v>645038</v>
      </c>
      <c r="P397" s="101">
        <v>6803562</v>
      </c>
      <c r="Q397" s="161"/>
      <c r="R397" s="151"/>
      <c r="S397" s="140">
        <f t="shared" si="142"/>
        <v>7805000</v>
      </c>
      <c r="T397" s="144">
        <v>7805000</v>
      </c>
      <c r="U397" s="141">
        <f t="shared" si="143"/>
        <v>0</v>
      </c>
    </row>
    <row r="398" spans="1:21" s="60" customFormat="1" ht="48" customHeight="1">
      <c r="A398" s="188"/>
      <c r="B398" s="188"/>
      <c r="C398" s="189"/>
      <c r="D398" s="158"/>
      <c r="E398" s="104" t="s">
        <v>8</v>
      </c>
      <c r="F398" s="102"/>
      <c r="G398" s="7">
        <f t="shared" ref="G398:P398" si="145">G397-G396</f>
        <v>7805000</v>
      </c>
      <c r="H398" s="7">
        <f t="shared" si="145"/>
        <v>0</v>
      </c>
      <c r="I398" s="7">
        <f t="shared" si="145"/>
        <v>0</v>
      </c>
      <c r="J398" s="7">
        <f t="shared" si="145"/>
        <v>0</v>
      </c>
      <c r="K398" s="7">
        <f t="shared" si="145"/>
        <v>0</v>
      </c>
      <c r="L398" s="7">
        <f t="shared" si="145"/>
        <v>0</v>
      </c>
      <c r="M398" s="7">
        <f t="shared" si="145"/>
        <v>0</v>
      </c>
      <c r="N398" s="7">
        <f t="shared" si="145"/>
        <v>356400</v>
      </c>
      <c r="O398" s="7">
        <f t="shared" si="145"/>
        <v>645038</v>
      </c>
      <c r="P398" s="7">
        <f t="shared" si="145"/>
        <v>6803562</v>
      </c>
      <c r="Q398" s="161"/>
      <c r="R398" s="152"/>
      <c r="S398" s="140">
        <f t="shared" si="142"/>
        <v>7805000</v>
      </c>
      <c r="T398" s="142">
        <v>7805000</v>
      </c>
      <c r="U398" s="141">
        <f t="shared" si="143"/>
        <v>0</v>
      </c>
    </row>
    <row r="399" spans="1:21" s="60" customFormat="1" ht="54" customHeight="1">
      <c r="A399" s="223" t="s">
        <v>1110</v>
      </c>
      <c r="B399" s="223" t="s">
        <v>1111</v>
      </c>
      <c r="C399" s="189" t="s">
        <v>1145</v>
      </c>
      <c r="D399" s="185" t="s">
        <v>1127</v>
      </c>
      <c r="E399" s="105" t="s">
        <v>6</v>
      </c>
      <c r="F399" s="99"/>
      <c r="G399" s="72"/>
      <c r="H399" s="72"/>
      <c r="I399" s="72"/>
      <c r="J399" s="72"/>
      <c r="K399" s="72"/>
      <c r="L399" s="72"/>
      <c r="M399" s="72"/>
      <c r="N399" s="72"/>
      <c r="O399" s="72"/>
      <c r="P399" s="101"/>
      <c r="Q399" s="161" t="s">
        <v>1143</v>
      </c>
      <c r="R399" s="150"/>
      <c r="S399" s="140">
        <f t="shared" si="142"/>
        <v>0</v>
      </c>
      <c r="T399" s="142">
        <v>0</v>
      </c>
      <c r="U399" s="141">
        <f t="shared" si="143"/>
        <v>0</v>
      </c>
    </row>
    <row r="400" spans="1:21" s="109" customFormat="1" ht="54" customHeight="1">
      <c r="A400" s="224"/>
      <c r="B400" s="224"/>
      <c r="C400" s="189"/>
      <c r="D400" s="186"/>
      <c r="E400" s="105" t="s">
        <v>7</v>
      </c>
      <c r="F400" s="99" t="s">
        <v>1146</v>
      </c>
      <c r="G400" s="72">
        <f>SUM(H400,K400,N400,O400,P400)</f>
        <v>3070000</v>
      </c>
      <c r="H400" s="72">
        <v>0</v>
      </c>
      <c r="I400" s="72">
        <v>0</v>
      </c>
      <c r="J400" s="72">
        <f>H400-I400</f>
        <v>0</v>
      </c>
      <c r="K400" s="72">
        <v>0</v>
      </c>
      <c r="L400" s="72">
        <v>0</v>
      </c>
      <c r="M400" s="72">
        <v>0</v>
      </c>
      <c r="N400" s="72">
        <v>128000</v>
      </c>
      <c r="O400" s="72">
        <v>645038</v>
      </c>
      <c r="P400" s="101">
        <v>2296962</v>
      </c>
      <c r="Q400" s="161"/>
      <c r="R400" s="151"/>
      <c r="S400" s="140">
        <f t="shared" si="142"/>
        <v>3070000</v>
      </c>
      <c r="T400" s="144">
        <v>3070000</v>
      </c>
      <c r="U400" s="141">
        <f t="shared" si="143"/>
        <v>0</v>
      </c>
    </row>
    <row r="401" spans="1:21" s="60" customFormat="1" ht="48" customHeight="1">
      <c r="A401" s="225"/>
      <c r="B401" s="225"/>
      <c r="C401" s="189"/>
      <c r="D401" s="187"/>
      <c r="E401" s="105" t="s">
        <v>8</v>
      </c>
      <c r="F401" s="102"/>
      <c r="G401" s="101">
        <f t="shared" ref="G401:P401" si="146">G400-G399</f>
        <v>3070000</v>
      </c>
      <c r="H401" s="101">
        <f t="shared" si="146"/>
        <v>0</v>
      </c>
      <c r="I401" s="101">
        <f t="shared" si="146"/>
        <v>0</v>
      </c>
      <c r="J401" s="101">
        <f t="shared" si="146"/>
        <v>0</v>
      </c>
      <c r="K401" s="101">
        <f t="shared" si="146"/>
        <v>0</v>
      </c>
      <c r="L401" s="101">
        <f t="shared" si="146"/>
        <v>0</v>
      </c>
      <c r="M401" s="101">
        <f t="shared" si="146"/>
        <v>0</v>
      </c>
      <c r="N401" s="101">
        <f t="shared" si="146"/>
        <v>128000</v>
      </c>
      <c r="O401" s="101">
        <f t="shared" si="146"/>
        <v>645038</v>
      </c>
      <c r="P401" s="101">
        <f t="shared" si="146"/>
        <v>2296962</v>
      </c>
      <c r="Q401" s="161"/>
      <c r="R401" s="152"/>
      <c r="S401" s="140">
        <f t="shared" si="142"/>
        <v>3070000</v>
      </c>
      <c r="T401" s="142">
        <v>3070000</v>
      </c>
      <c r="U401" s="141">
        <f t="shared" si="143"/>
        <v>0</v>
      </c>
    </row>
    <row r="402" spans="1:21" s="60" customFormat="1" ht="63.75" customHeight="1">
      <c r="A402" s="223" t="s">
        <v>1110</v>
      </c>
      <c r="B402" s="223" t="s">
        <v>1111</v>
      </c>
      <c r="C402" s="189" t="s">
        <v>1147</v>
      </c>
      <c r="D402" s="185" t="s">
        <v>1127</v>
      </c>
      <c r="E402" s="105" t="s">
        <v>6</v>
      </c>
      <c r="F402" s="99"/>
      <c r="G402" s="100"/>
      <c r="H402" s="101"/>
      <c r="I402" s="101"/>
      <c r="J402" s="101"/>
      <c r="K402" s="101"/>
      <c r="L402" s="101"/>
      <c r="M402" s="101"/>
      <c r="N402" s="101"/>
      <c r="O402" s="101"/>
      <c r="P402" s="101"/>
      <c r="Q402" s="161" t="s">
        <v>1148</v>
      </c>
      <c r="R402" s="150"/>
      <c r="S402" s="140">
        <f t="shared" si="142"/>
        <v>0</v>
      </c>
      <c r="T402" s="142">
        <v>0</v>
      </c>
      <c r="U402" s="141">
        <f t="shared" si="143"/>
        <v>0</v>
      </c>
    </row>
    <row r="403" spans="1:21" s="109" customFormat="1" ht="63.75" customHeight="1">
      <c r="A403" s="224"/>
      <c r="B403" s="224"/>
      <c r="C403" s="189"/>
      <c r="D403" s="186"/>
      <c r="E403" s="105" t="s">
        <v>7</v>
      </c>
      <c r="F403" s="99" t="s">
        <v>1149</v>
      </c>
      <c r="G403" s="100">
        <v>3886000</v>
      </c>
      <c r="H403" s="101">
        <v>0</v>
      </c>
      <c r="I403" s="101">
        <v>0</v>
      </c>
      <c r="J403" s="101">
        <f>H403-I403</f>
        <v>0</v>
      </c>
      <c r="K403" s="101">
        <v>0</v>
      </c>
      <c r="L403" s="101">
        <v>0</v>
      </c>
      <c r="M403" s="101">
        <f>K403-L403</f>
        <v>0</v>
      </c>
      <c r="N403" s="101">
        <v>429000</v>
      </c>
      <c r="O403" s="101">
        <v>1618430</v>
      </c>
      <c r="P403" s="101">
        <v>1708643</v>
      </c>
      <c r="Q403" s="195"/>
      <c r="R403" s="151"/>
      <c r="S403" s="140">
        <f t="shared" si="142"/>
        <v>3756073</v>
      </c>
      <c r="T403" s="144">
        <v>3756073</v>
      </c>
      <c r="U403" s="141">
        <f t="shared" si="143"/>
        <v>1</v>
      </c>
    </row>
    <row r="404" spans="1:21" s="60" customFormat="1" ht="63.75" customHeight="1">
      <c r="A404" s="225"/>
      <c r="B404" s="225"/>
      <c r="C404" s="189"/>
      <c r="D404" s="187"/>
      <c r="E404" s="105" t="s">
        <v>8</v>
      </c>
      <c r="F404" s="102"/>
      <c r="G404" s="101"/>
      <c r="H404" s="101">
        <f t="shared" ref="H404:P404" si="147">H403-H402</f>
        <v>0</v>
      </c>
      <c r="I404" s="101">
        <f t="shared" si="147"/>
        <v>0</v>
      </c>
      <c r="J404" s="101">
        <f t="shared" si="147"/>
        <v>0</v>
      </c>
      <c r="K404" s="101">
        <f t="shared" si="147"/>
        <v>0</v>
      </c>
      <c r="L404" s="101">
        <f t="shared" si="147"/>
        <v>0</v>
      </c>
      <c r="M404" s="101">
        <f t="shared" si="147"/>
        <v>0</v>
      </c>
      <c r="N404" s="101">
        <f t="shared" si="147"/>
        <v>429000</v>
      </c>
      <c r="O404" s="101">
        <f t="shared" si="147"/>
        <v>1618430</v>
      </c>
      <c r="P404" s="101">
        <f t="shared" si="147"/>
        <v>1708643</v>
      </c>
      <c r="Q404" s="195"/>
      <c r="R404" s="152"/>
      <c r="S404" s="140">
        <f t="shared" si="142"/>
        <v>3756073</v>
      </c>
      <c r="T404" s="142">
        <v>3756073</v>
      </c>
      <c r="U404" s="141">
        <f t="shared" si="143"/>
        <v>1</v>
      </c>
    </row>
    <row r="405" spans="1:21" s="4" customFormat="1" ht="54" customHeight="1">
      <c r="A405" s="200" t="s">
        <v>1110</v>
      </c>
      <c r="B405" s="200" t="s">
        <v>1150</v>
      </c>
      <c r="C405" s="200" t="s">
        <v>1151</v>
      </c>
      <c r="D405" s="203" t="s">
        <v>1108</v>
      </c>
      <c r="E405" s="98" t="s">
        <v>6</v>
      </c>
      <c r="F405" s="103" t="s">
        <v>1152</v>
      </c>
      <c r="G405" s="72">
        <f>SUM(H405,K405,N405,O405,P405)</f>
        <v>17811000</v>
      </c>
      <c r="H405" s="62">
        <v>8872500</v>
      </c>
      <c r="I405" s="62">
        <v>8779377</v>
      </c>
      <c r="J405" s="72">
        <f>H405-I405</f>
        <v>93123</v>
      </c>
      <c r="K405" s="62">
        <v>3338750</v>
      </c>
      <c r="L405" s="62">
        <v>986016</v>
      </c>
      <c r="M405" s="62">
        <f>K405-L405</f>
        <v>2352734</v>
      </c>
      <c r="N405" s="62">
        <v>1376250</v>
      </c>
      <c r="O405" s="62">
        <v>4223500</v>
      </c>
      <c r="P405" s="62">
        <v>0</v>
      </c>
      <c r="Q405" s="195" t="s">
        <v>1153</v>
      </c>
      <c r="R405" s="150"/>
      <c r="S405" s="140">
        <f t="shared" si="142"/>
        <v>17811000</v>
      </c>
      <c r="T405" s="142">
        <v>17811000</v>
      </c>
      <c r="U405" s="141">
        <f t="shared" si="143"/>
        <v>0</v>
      </c>
    </row>
    <row r="406" spans="1:21" s="4" customFormat="1" ht="54" customHeight="1">
      <c r="A406" s="201"/>
      <c r="B406" s="201"/>
      <c r="C406" s="201"/>
      <c r="D406" s="204"/>
      <c r="E406" s="98" t="s">
        <v>7</v>
      </c>
      <c r="F406" s="99" t="s">
        <v>1152</v>
      </c>
      <c r="G406" s="100">
        <f>SUM(H406,K406,N406,O406,P406)</f>
        <v>17811000</v>
      </c>
      <c r="H406" s="107">
        <v>8872500</v>
      </c>
      <c r="I406" s="107">
        <v>8872500</v>
      </c>
      <c r="J406" s="107">
        <f>H406-I406</f>
        <v>0</v>
      </c>
      <c r="K406" s="107">
        <v>3338750</v>
      </c>
      <c r="L406" s="107">
        <v>1066801</v>
      </c>
      <c r="M406" s="107">
        <f>K406-L406</f>
        <v>2271949</v>
      </c>
      <c r="N406" s="107">
        <v>3876250</v>
      </c>
      <c r="O406" s="107">
        <v>1723500</v>
      </c>
      <c r="P406" s="107">
        <v>0</v>
      </c>
      <c r="Q406" s="195"/>
      <c r="R406" s="151"/>
      <c r="S406" s="140">
        <f t="shared" si="142"/>
        <v>17811000</v>
      </c>
      <c r="T406" s="142">
        <v>17811000</v>
      </c>
      <c r="U406" s="141">
        <f t="shared" si="143"/>
        <v>0</v>
      </c>
    </row>
    <row r="407" spans="1:21" s="4" customFormat="1" ht="48" customHeight="1">
      <c r="A407" s="202"/>
      <c r="B407" s="202"/>
      <c r="C407" s="202"/>
      <c r="D407" s="205"/>
      <c r="E407" s="98" t="s">
        <v>8</v>
      </c>
      <c r="F407" s="103"/>
      <c r="G407" s="73">
        <f t="shared" ref="G407:P407" si="148">G406-G405</f>
        <v>0</v>
      </c>
      <c r="H407" s="73">
        <f t="shared" si="148"/>
        <v>0</v>
      </c>
      <c r="I407" s="73">
        <f t="shared" si="148"/>
        <v>93123</v>
      </c>
      <c r="J407" s="73">
        <f t="shared" si="148"/>
        <v>-93123</v>
      </c>
      <c r="K407" s="73">
        <f t="shared" si="148"/>
        <v>0</v>
      </c>
      <c r="L407" s="73">
        <f t="shared" si="148"/>
        <v>80785</v>
      </c>
      <c r="M407" s="73">
        <f t="shared" si="148"/>
        <v>-80785</v>
      </c>
      <c r="N407" s="73">
        <f t="shared" si="148"/>
        <v>2500000</v>
      </c>
      <c r="O407" s="73">
        <f t="shared" si="148"/>
        <v>-2500000</v>
      </c>
      <c r="P407" s="73">
        <f t="shared" si="148"/>
        <v>0</v>
      </c>
      <c r="Q407" s="195"/>
      <c r="R407" s="152"/>
      <c r="S407" s="140">
        <f t="shared" si="142"/>
        <v>0</v>
      </c>
      <c r="T407" s="142">
        <v>0</v>
      </c>
      <c r="U407" s="141">
        <f t="shared" si="143"/>
        <v>0</v>
      </c>
    </row>
    <row r="408" spans="1:21" s="4" customFormat="1" ht="54" customHeight="1">
      <c r="A408" s="153" t="s">
        <v>1154</v>
      </c>
      <c r="B408" s="153" t="s">
        <v>23</v>
      </c>
      <c r="C408" s="153" t="s">
        <v>1155</v>
      </c>
      <c r="D408" s="155" t="s">
        <v>1156</v>
      </c>
      <c r="E408" s="106" t="s">
        <v>6</v>
      </c>
      <c r="F408" s="103" t="s">
        <v>1157</v>
      </c>
      <c r="G408" s="72">
        <f>SUM(H408,K408,N408,O408,P408)</f>
        <v>16519000</v>
      </c>
      <c r="H408" s="72">
        <v>8250000</v>
      </c>
      <c r="I408" s="72">
        <v>8250000</v>
      </c>
      <c r="J408" s="72">
        <f>H408-I408</f>
        <v>0</v>
      </c>
      <c r="K408" s="72">
        <v>8269000</v>
      </c>
      <c r="L408" s="72">
        <v>7261577</v>
      </c>
      <c r="M408" s="72">
        <f>K408-L408</f>
        <v>1007423</v>
      </c>
      <c r="N408" s="72">
        <v>0</v>
      </c>
      <c r="O408" s="72">
        <v>0</v>
      </c>
      <c r="P408" s="72">
        <v>0</v>
      </c>
      <c r="Q408" s="165" t="s">
        <v>928</v>
      </c>
      <c r="R408" s="150"/>
      <c r="S408" s="140">
        <f t="shared" si="142"/>
        <v>16519000</v>
      </c>
      <c r="T408" s="142">
        <v>16519000</v>
      </c>
      <c r="U408" s="141">
        <f t="shared" si="143"/>
        <v>0</v>
      </c>
    </row>
    <row r="409" spans="1:21" s="4" customFormat="1" ht="54" customHeight="1">
      <c r="A409" s="154"/>
      <c r="B409" s="154"/>
      <c r="C409" s="154"/>
      <c r="D409" s="155"/>
      <c r="E409" s="106" t="s">
        <v>7</v>
      </c>
      <c r="F409" s="103" t="s">
        <v>1157</v>
      </c>
      <c r="G409" s="72">
        <f>SUM(H409,K409,N409,O409,P409)</f>
        <v>16519000</v>
      </c>
      <c r="H409" s="72">
        <v>8250000</v>
      </c>
      <c r="I409" s="72">
        <v>8250000</v>
      </c>
      <c r="J409" s="72">
        <f>H409-I409</f>
        <v>0</v>
      </c>
      <c r="K409" s="72">
        <v>8269000</v>
      </c>
      <c r="L409" s="72">
        <v>7261577</v>
      </c>
      <c r="M409" s="72">
        <f>K409-L409</f>
        <v>1007423</v>
      </c>
      <c r="N409" s="72">
        <v>0</v>
      </c>
      <c r="O409" s="72">
        <v>0</v>
      </c>
      <c r="P409" s="72">
        <v>0</v>
      </c>
      <c r="Q409" s="165"/>
      <c r="R409" s="151"/>
      <c r="S409" s="140">
        <f t="shared" si="142"/>
        <v>16519000</v>
      </c>
      <c r="T409" s="142">
        <v>16519000</v>
      </c>
      <c r="U409" s="141">
        <f t="shared" si="143"/>
        <v>0</v>
      </c>
    </row>
    <row r="410" spans="1:21" s="4" customFormat="1" ht="50.25" customHeight="1">
      <c r="A410" s="154"/>
      <c r="B410" s="154"/>
      <c r="C410" s="154"/>
      <c r="D410" s="155"/>
      <c r="E410" s="106" t="s">
        <v>8</v>
      </c>
      <c r="F410" s="103"/>
      <c r="G410" s="73">
        <f t="shared" ref="G410:P410" si="149">G409-G408</f>
        <v>0</v>
      </c>
      <c r="H410" s="73">
        <f t="shared" si="149"/>
        <v>0</v>
      </c>
      <c r="I410" s="73">
        <f t="shared" si="149"/>
        <v>0</v>
      </c>
      <c r="J410" s="73">
        <f t="shared" si="149"/>
        <v>0</v>
      </c>
      <c r="K410" s="73">
        <f t="shared" si="149"/>
        <v>0</v>
      </c>
      <c r="L410" s="73">
        <f t="shared" si="149"/>
        <v>0</v>
      </c>
      <c r="M410" s="73">
        <f t="shared" si="149"/>
        <v>0</v>
      </c>
      <c r="N410" s="73">
        <f t="shared" si="149"/>
        <v>0</v>
      </c>
      <c r="O410" s="73">
        <f t="shared" si="149"/>
        <v>0</v>
      </c>
      <c r="P410" s="73">
        <f t="shared" si="149"/>
        <v>0</v>
      </c>
      <c r="Q410" s="165"/>
      <c r="R410" s="152"/>
      <c r="S410" s="140">
        <f t="shared" si="142"/>
        <v>0</v>
      </c>
      <c r="T410" s="142">
        <v>0</v>
      </c>
      <c r="U410" s="141">
        <f t="shared" si="143"/>
        <v>0</v>
      </c>
    </row>
    <row r="411" spans="1:21" s="4" customFormat="1" ht="57" customHeight="1">
      <c r="A411" s="153" t="s">
        <v>1154</v>
      </c>
      <c r="B411" s="153" t="s">
        <v>23</v>
      </c>
      <c r="C411" s="200" t="s">
        <v>1158</v>
      </c>
      <c r="D411" s="155" t="s">
        <v>1156</v>
      </c>
      <c r="E411" s="106" t="s">
        <v>6</v>
      </c>
      <c r="F411" s="103" t="s">
        <v>1159</v>
      </c>
      <c r="G411" s="72">
        <f>SUM(H411,K411,N411,O411,P411)</f>
        <v>11300000</v>
      </c>
      <c r="H411" s="62">
        <v>0</v>
      </c>
      <c r="I411" s="62">
        <v>0</v>
      </c>
      <c r="J411" s="72">
        <f>H411-I411</f>
        <v>0</v>
      </c>
      <c r="K411" s="62">
        <v>0</v>
      </c>
      <c r="L411" s="62">
        <v>0</v>
      </c>
      <c r="M411" s="62">
        <v>0</v>
      </c>
      <c r="N411" s="62">
        <v>750000</v>
      </c>
      <c r="O411" s="62">
        <v>6000000</v>
      </c>
      <c r="P411" s="62">
        <v>4550000</v>
      </c>
      <c r="Q411" s="190" t="s">
        <v>862</v>
      </c>
      <c r="R411" s="150" t="s">
        <v>70</v>
      </c>
      <c r="S411" s="140">
        <f t="shared" si="142"/>
        <v>11300000</v>
      </c>
      <c r="T411" s="142">
        <v>11300000</v>
      </c>
      <c r="U411" s="141">
        <f t="shared" si="143"/>
        <v>0</v>
      </c>
    </row>
    <row r="412" spans="1:21" s="4" customFormat="1" ht="63" customHeight="1">
      <c r="A412" s="154"/>
      <c r="B412" s="154"/>
      <c r="C412" s="221"/>
      <c r="D412" s="155"/>
      <c r="E412" s="106" t="s">
        <v>7</v>
      </c>
      <c r="F412" s="103" t="s">
        <v>1159</v>
      </c>
      <c r="G412" s="72">
        <f>SUM(H412,K412,N412,O412,P412)</f>
        <v>11300000</v>
      </c>
      <c r="H412" s="62">
        <v>0</v>
      </c>
      <c r="I412" s="62">
        <v>0</v>
      </c>
      <c r="J412" s="72">
        <f>H412-I412</f>
        <v>0</v>
      </c>
      <c r="K412" s="62">
        <v>0</v>
      </c>
      <c r="L412" s="62">
        <v>0</v>
      </c>
      <c r="M412" s="62">
        <v>0</v>
      </c>
      <c r="N412" s="62">
        <v>750000</v>
      </c>
      <c r="O412" s="62">
        <v>6000000</v>
      </c>
      <c r="P412" s="62">
        <v>4550000</v>
      </c>
      <c r="Q412" s="226"/>
      <c r="R412" s="151"/>
      <c r="S412" s="140">
        <f t="shared" si="142"/>
        <v>11300000</v>
      </c>
      <c r="T412" s="142">
        <v>11300000</v>
      </c>
      <c r="U412" s="141">
        <f t="shared" si="143"/>
        <v>0</v>
      </c>
    </row>
    <row r="413" spans="1:21" s="14" customFormat="1" ht="52.5" customHeight="1">
      <c r="A413" s="154"/>
      <c r="B413" s="154"/>
      <c r="C413" s="222"/>
      <c r="D413" s="155"/>
      <c r="E413" s="106" t="s">
        <v>8</v>
      </c>
      <c r="F413" s="103"/>
      <c r="G413" s="73">
        <f t="shared" ref="G413:P413" si="150">G412-G411</f>
        <v>0</v>
      </c>
      <c r="H413" s="73">
        <f t="shared" si="150"/>
        <v>0</v>
      </c>
      <c r="I413" s="73">
        <f t="shared" si="150"/>
        <v>0</v>
      </c>
      <c r="J413" s="73">
        <f t="shared" si="150"/>
        <v>0</v>
      </c>
      <c r="K413" s="73">
        <f t="shared" si="150"/>
        <v>0</v>
      </c>
      <c r="L413" s="73">
        <f t="shared" si="150"/>
        <v>0</v>
      </c>
      <c r="M413" s="73">
        <f t="shared" si="150"/>
        <v>0</v>
      </c>
      <c r="N413" s="73">
        <f t="shared" si="150"/>
        <v>0</v>
      </c>
      <c r="O413" s="73">
        <f t="shared" si="150"/>
        <v>0</v>
      </c>
      <c r="P413" s="73">
        <f t="shared" si="150"/>
        <v>0</v>
      </c>
      <c r="Q413" s="190"/>
      <c r="R413" s="152"/>
      <c r="S413" s="140">
        <f t="shared" si="142"/>
        <v>0</v>
      </c>
      <c r="T413" s="143">
        <v>0</v>
      </c>
      <c r="U413" s="141">
        <f t="shared" si="143"/>
        <v>0</v>
      </c>
    </row>
    <row r="414" spans="1:21" s="61" customFormat="1" ht="57.75" customHeight="1">
      <c r="A414" s="159" t="s">
        <v>863</v>
      </c>
      <c r="B414" s="159" t="s">
        <v>864</v>
      </c>
      <c r="C414" s="159" t="s">
        <v>865</v>
      </c>
      <c r="D414" s="157" t="s">
        <v>866</v>
      </c>
      <c r="E414" s="98" t="s">
        <v>6</v>
      </c>
      <c r="F414" s="103"/>
      <c r="G414" s="72"/>
      <c r="H414" s="72"/>
      <c r="I414" s="72"/>
      <c r="J414" s="72"/>
      <c r="K414" s="72"/>
      <c r="L414" s="72"/>
      <c r="M414" s="72"/>
      <c r="N414" s="62"/>
      <c r="O414" s="62"/>
      <c r="P414" s="62"/>
      <c r="Q414" s="165" t="s">
        <v>933</v>
      </c>
      <c r="R414" s="150"/>
      <c r="S414" s="140">
        <f t="shared" si="142"/>
        <v>0</v>
      </c>
      <c r="T414" s="142">
        <v>0</v>
      </c>
      <c r="U414" s="141">
        <f t="shared" si="143"/>
        <v>0</v>
      </c>
    </row>
    <row r="415" spans="1:21" s="109" customFormat="1" ht="57.75" customHeight="1">
      <c r="A415" s="160"/>
      <c r="B415" s="160"/>
      <c r="C415" s="160"/>
      <c r="D415" s="158"/>
      <c r="E415" s="98" t="s">
        <v>7</v>
      </c>
      <c r="F415" s="99" t="s">
        <v>867</v>
      </c>
      <c r="G415" s="72">
        <f>SUM(H415,K415,N415,O415,P415)</f>
        <v>1800000</v>
      </c>
      <c r="H415" s="62">
        <v>0</v>
      </c>
      <c r="I415" s="62">
        <v>0</v>
      </c>
      <c r="J415" s="72">
        <f>H415-I415</f>
        <v>0</v>
      </c>
      <c r="K415" s="62">
        <v>0</v>
      </c>
      <c r="L415" s="62">
        <v>0</v>
      </c>
      <c r="M415" s="62">
        <f>K415-L415</f>
        <v>0</v>
      </c>
      <c r="N415" s="62">
        <v>600000</v>
      </c>
      <c r="O415" s="62">
        <v>600000</v>
      </c>
      <c r="P415" s="62">
        <v>600000</v>
      </c>
      <c r="Q415" s="165"/>
      <c r="R415" s="151"/>
      <c r="S415" s="140">
        <f t="shared" si="142"/>
        <v>1800000</v>
      </c>
      <c r="T415" s="144">
        <v>1800000</v>
      </c>
      <c r="U415" s="141">
        <f t="shared" si="143"/>
        <v>0</v>
      </c>
    </row>
    <row r="416" spans="1:21" s="61" customFormat="1" ht="51" customHeight="1">
      <c r="A416" s="160"/>
      <c r="B416" s="160"/>
      <c r="C416" s="160"/>
      <c r="D416" s="158"/>
      <c r="E416" s="98" t="s">
        <v>8</v>
      </c>
      <c r="F416" s="103"/>
      <c r="G416" s="73">
        <f t="shared" ref="G416:P416" si="151">G415-G414</f>
        <v>1800000</v>
      </c>
      <c r="H416" s="73">
        <f t="shared" si="151"/>
        <v>0</v>
      </c>
      <c r="I416" s="73">
        <f t="shared" si="151"/>
        <v>0</v>
      </c>
      <c r="J416" s="73">
        <f t="shared" si="151"/>
        <v>0</v>
      </c>
      <c r="K416" s="73">
        <f t="shared" si="151"/>
        <v>0</v>
      </c>
      <c r="L416" s="73">
        <f t="shared" si="151"/>
        <v>0</v>
      </c>
      <c r="M416" s="73">
        <f t="shared" si="151"/>
        <v>0</v>
      </c>
      <c r="N416" s="73">
        <f t="shared" si="151"/>
        <v>600000</v>
      </c>
      <c r="O416" s="73">
        <f t="shared" si="151"/>
        <v>600000</v>
      </c>
      <c r="P416" s="73">
        <f t="shared" si="151"/>
        <v>600000</v>
      </c>
      <c r="Q416" s="165"/>
      <c r="R416" s="152"/>
      <c r="S416" s="140">
        <f t="shared" si="142"/>
        <v>1800000</v>
      </c>
      <c r="T416" s="142">
        <v>1800000</v>
      </c>
      <c r="U416" s="141">
        <f t="shared" si="143"/>
        <v>0</v>
      </c>
    </row>
    <row r="417" spans="1:21" s="63" customFormat="1" ht="44.25" customHeight="1">
      <c r="A417" s="159" t="s">
        <v>19</v>
      </c>
      <c r="B417" s="159" t="s">
        <v>868</v>
      </c>
      <c r="C417" s="159" t="s">
        <v>869</v>
      </c>
      <c r="D417" s="158" t="s">
        <v>63</v>
      </c>
      <c r="E417" s="98" t="s">
        <v>6</v>
      </c>
      <c r="F417" s="103"/>
      <c r="G417" s="72"/>
      <c r="H417" s="72"/>
      <c r="I417" s="72"/>
      <c r="J417" s="72"/>
      <c r="K417" s="72"/>
      <c r="L417" s="72"/>
      <c r="M417" s="72"/>
      <c r="N417" s="62"/>
      <c r="O417" s="62"/>
      <c r="P417" s="62"/>
      <c r="Q417" s="165" t="s">
        <v>933</v>
      </c>
      <c r="R417" s="150"/>
      <c r="S417" s="140">
        <f t="shared" si="142"/>
        <v>0</v>
      </c>
      <c r="T417" s="142">
        <v>0</v>
      </c>
      <c r="U417" s="141">
        <f t="shared" si="143"/>
        <v>0</v>
      </c>
    </row>
    <row r="418" spans="1:21" s="109" customFormat="1" ht="57.75" customHeight="1">
      <c r="A418" s="160"/>
      <c r="B418" s="160"/>
      <c r="C418" s="160"/>
      <c r="D418" s="158"/>
      <c r="E418" s="98" t="s">
        <v>7</v>
      </c>
      <c r="F418" s="99" t="s">
        <v>870</v>
      </c>
      <c r="G418" s="72">
        <f>SUM(H418,K418,N418,O418,P418)</f>
        <v>13383000</v>
      </c>
      <c r="H418" s="62">
        <v>0</v>
      </c>
      <c r="I418" s="62">
        <v>0</v>
      </c>
      <c r="J418" s="72">
        <f>H418-I418</f>
        <v>0</v>
      </c>
      <c r="K418" s="62">
        <v>0</v>
      </c>
      <c r="L418" s="62">
        <v>0</v>
      </c>
      <c r="M418" s="62">
        <f>K418-L418</f>
        <v>0</v>
      </c>
      <c r="N418" s="101">
        <v>1000000</v>
      </c>
      <c r="O418" s="101">
        <v>4953000</v>
      </c>
      <c r="P418" s="101">
        <v>7430000</v>
      </c>
      <c r="Q418" s="165"/>
      <c r="R418" s="151"/>
      <c r="S418" s="140">
        <f t="shared" si="142"/>
        <v>13383000</v>
      </c>
      <c r="T418" s="144">
        <v>13383000</v>
      </c>
      <c r="U418" s="141">
        <f t="shared" si="143"/>
        <v>0</v>
      </c>
    </row>
    <row r="419" spans="1:21" s="63" customFormat="1" ht="44.25" customHeight="1">
      <c r="A419" s="160"/>
      <c r="B419" s="160"/>
      <c r="C419" s="160"/>
      <c r="D419" s="158"/>
      <c r="E419" s="98" t="s">
        <v>8</v>
      </c>
      <c r="F419" s="103"/>
      <c r="G419" s="73">
        <f t="shared" ref="G419:P419" si="152">G418-G417</f>
        <v>13383000</v>
      </c>
      <c r="H419" s="73">
        <f t="shared" si="152"/>
        <v>0</v>
      </c>
      <c r="I419" s="73">
        <f t="shared" si="152"/>
        <v>0</v>
      </c>
      <c r="J419" s="73">
        <f t="shared" si="152"/>
        <v>0</v>
      </c>
      <c r="K419" s="73">
        <f t="shared" si="152"/>
        <v>0</v>
      </c>
      <c r="L419" s="73">
        <f t="shared" si="152"/>
        <v>0</v>
      </c>
      <c r="M419" s="73">
        <f t="shared" si="152"/>
        <v>0</v>
      </c>
      <c r="N419" s="73">
        <f t="shared" si="152"/>
        <v>1000000</v>
      </c>
      <c r="O419" s="73">
        <f t="shared" si="152"/>
        <v>4953000</v>
      </c>
      <c r="P419" s="73">
        <f t="shared" si="152"/>
        <v>7430000</v>
      </c>
      <c r="Q419" s="165"/>
      <c r="R419" s="152"/>
      <c r="S419" s="140">
        <f t="shared" si="142"/>
        <v>13383000</v>
      </c>
      <c r="T419" s="142">
        <v>13383000</v>
      </c>
      <c r="U419" s="141">
        <f t="shared" si="143"/>
        <v>0</v>
      </c>
    </row>
    <row r="420" spans="1:21" s="4" customFormat="1" ht="66" customHeight="1">
      <c r="A420" s="153" t="s">
        <v>19</v>
      </c>
      <c r="B420" s="153" t="s">
        <v>1160</v>
      </c>
      <c r="C420" s="153" t="s">
        <v>1161</v>
      </c>
      <c r="D420" s="155" t="s">
        <v>1162</v>
      </c>
      <c r="E420" s="98" t="s">
        <v>6</v>
      </c>
      <c r="F420" s="103" t="s">
        <v>1163</v>
      </c>
      <c r="G420" s="72">
        <f>SUM(H420,K420,N420,O420,P420)</f>
        <v>12920000</v>
      </c>
      <c r="H420" s="56">
        <v>1000000</v>
      </c>
      <c r="I420" s="56">
        <v>1000000</v>
      </c>
      <c r="J420" s="72">
        <f>H420-I420</f>
        <v>0</v>
      </c>
      <c r="K420" s="56">
        <v>1132000</v>
      </c>
      <c r="L420" s="56">
        <v>2809</v>
      </c>
      <c r="M420" s="56">
        <v>1129191</v>
      </c>
      <c r="N420" s="56">
        <v>3480000</v>
      </c>
      <c r="O420" s="56">
        <v>7308000</v>
      </c>
      <c r="P420" s="56">
        <v>0</v>
      </c>
      <c r="Q420" s="161" t="s">
        <v>871</v>
      </c>
      <c r="R420" s="150" t="s">
        <v>69</v>
      </c>
      <c r="S420" s="140">
        <f t="shared" si="142"/>
        <v>12920000</v>
      </c>
      <c r="T420" s="142">
        <v>12920000</v>
      </c>
      <c r="U420" s="141">
        <f t="shared" si="143"/>
        <v>0</v>
      </c>
    </row>
    <row r="421" spans="1:21" s="4" customFormat="1" ht="66" customHeight="1">
      <c r="A421" s="154"/>
      <c r="B421" s="153"/>
      <c r="C421" s="154"/>
      <c r="D421" s="155"/>
      <c r="E421" s="98" t="s">
        <v>7</v>
      </c>
      <c r="F421" s="103" t="s">
        <v>1163</v>
      </c>
      <c r="G421" s="72">
        <f>SUM(H421,K421,N421,O421,P421)</f>
        <v>12920000</v>
      </c>
      <c r="H421" s="56">
        <v>1000000</v>
      </c>
      <c r="I421" s="56">
        <v>1000000</v>
      </c>
      <c r="J421" s="72">
        <f>H421-I421</f>
        <v>0</v>
      </c>
      <c r="K421" s="56">
        <v>1132000</v>
      </c>
      <c r="L421" s="56">
        <v>2809</v>
      </c>
      <c r="M421" s="56">
        <v>1129191</v>
      </c>
      <c r="N421" s="56">
        <v>3480000</v>
      </c>
      <c r="O421" s="56">
        <v>7308000</v>
      </c>
      <c r="P421" s="56">
        <v>0</v>
      </c>
      <c r="Q421" s="161"/>
      <c r="R421" s="151"/>
      <c r="S421" s="140">
        <f t="shared" si="142"/>
        <v>12920000</v>
      </c>
      <c r="T421" s="142">
        <v>12920000</v>
      </c>
      <c r="U421" s="141">
        <f t="shared" si="143"/>
        <v>0</v>
      </c>
    </row>
    <row r="422" spans="1:21" s="4" customFormat="1" ht="50.25" customHeight="1">
      <c r="A422" s="154"/>
      <c r="B422" s="153"/>
      <c r="C422" s="154"/>
      <c r="D422" s="155"/>
      <c r="E422" s="98" t="s">
        <v>8</v>
      </c>
      <c r="F422" s="103"/>
      <c r="G422" s="73">
        <f t="shared" ref="G422:P422" si="153">G421-G420</f>
        <v>0</v>
      </c>
      <c r="H422" s="73">
        <f t="shared" si="153"/>
        <v>0</v>
      </c>
      <c r="I422" s="73">
        <f t="shared" si="153"/>
        <v>0</v>
      </c>
      <c r="J422" s="73">
        <f t="shared" si="153"/>
        <v>0</v>
      </c>
      <c r="K422" s="73">
        <f t="shared" si="153"/>
        <v>0</v>
      </c>
      <c r="L422" s="73">
        <f t="shared" si="153"/>
        <v>0</v>
      </c>
      <c r="M422" s="73">
        <f t="shared" si="153"/>
        <v>0</v>
      </c>
      <c r="N422" s="73">
        <f t="shared" si="153"/>
        <v>0</v>
      </c>
      <c r="O422" s="73">
        <f t="shared" si="153"/>
        <v>0</v>
      </c>
      <c r="P422" s="73">
        <f t="shared" si="153"/>
        <v>0</v>
      </c>
      <c r="Q422" s="161"/>
      <c r="R422" s="152"/>
      <c r="S422" s="140">
        <f t="shared" si="142"/>
        <v>0</v>
      </c>
      <c r="T422" s="142">
        <v>0</v>
      </c>
      <c r="U422" s="141">
        <f t="shared" si="143"/>
        <v>0</v>
      </c>
    </row>
    <row r="423" spans="1:21" s="4" customFormat="1" ht="79.5" customHeight="1">
      <c r="A423" s="153" t="s">
        <v>19</v>
      </c>
      <c r="B423" s="153" t="s">
        <v>61</v>
      </c>
      <c r="C423" s="153" t="s">
        <v>62</v>
      </c>
      <c r="D423" s="155" t="s">
        <v>63</v>
      </c>
      <c r="E423" s="98" t="s">
        <v>6</v>
      </c>
      <c r="F423" s="64" t="s">
        <v>1164</v>
      </c>
      <c r="G423" s="72">
        <f>SUM(H423,K423,N423,O423,P423)</f>
        <v>8557000</v>
      </c>
      <c r="H423" s="56">
        <v>0</v>
      </c>
      <c r="I423" s="56">
        <v>0</v>
      </c>
      <c r="J423" s="72">
        <f>H423-I423</f>
        <v>0</v>
      </c>
      <c r="K423" s="56">
        <v>1303500</v>
      </c>
      <c r="L423" s="56">
        <v>3514</v>
      </c>
      <c r="M423" s="56">
        <v>1300346</v>
      </c>
      <c r="N423" s="56">
        <v>6603500</v>
      </c>
      <c r="O423" s="56">
        <v>650000</v>
      </c>
      <c r="P423" s="56">
        <v>0</v>
      </c>
      <c r="Q423" s="161" t="s">
        <v>872</v>
      </c>
      <c r="R423" s="150"/>
      <c r="S423" s="140">
        <f t="shared" si="142"/>
        <v>8557000</v>
      </c>
      <c r="T423" s="142">
        <v>8557000</v>
      </c>
      <c r="U423" s="141">
        <f t="shared" si="143"/>
        <v>0</v>
      </c>
    </row>
    <row r="424" spans="1:21" s="4" customFormat="1" ht="74.25" customHeight="1">
      <c r="A424" s="154"/>
      <c r="B424" s="153"/>
      <c r="C424" s="154"/>
      <c r="D424" s="155"/>
      <c r="E424" s="98" t="s">
        <v>7</v>
      </c>
      <c r="F424" s="64" t="s">
        <v>1164</v>
      </c>
      <c r="G424" s="72">
        <f>SUM(H424,K424,N424,O424,P424)</f>
        <v>8557000</v>
      </c>
      <c r="H424" s="56">
        <v>0</v>
      </c>
      <c r="I424" s="56">
        <v>0</v>
      </c>
      <c r="J424" s="72">
        <f>H424-I424</f>
        <v>0</v>
      </c>
      <c r="K424" s="56">
        <v>1303500</v>
      </c>
      <c r="L424" s="56">
        <v>3514</v>
      </c>
      <c r="M424" s="56">
        <v>1300346</v>
      </c>
      <c r="N424" s="56">
        <v>6603500</v>
      </c>
      <c r="O424" s="56">
        <v>650000</v>
      </c>
      <c r="P424" s="56">
        <v>0</v>
      </c>
      <c r="Q424" s="161"/>
      <c r="R424" s="151"/>
      <c r="S424" s="140">
        <f t="shared" si="142"/>
        <v>8557000</v>
      </c>
      <c r="T424" s="142">
        <v>8557000</v>
      </c>
      <c r="U424" s="141">
        <f t="shared" si="143"/>
        <v>0</v>
      </c>
    </row>
    <row r="425" spans="1:21" s="4" customFormat="1" ht="41.25" customHeight="1">
      <c r="A425" s="154"/>
      <c r="B425" s="153"/>
      <c r="C425" s="154"/>
      <c r="D425" s="155"/>
      <c r="E425" s="98" t="s">
        <v>8</v>
      </c>
      <c r="F425" s="103"/>
      <c r="G425" s="73">
        <f t="shared" ref="G425:P425" si="154">G424-G423</f>
        <v>0</v>
      </c>
      <c r="H425" s="73">
        <f t="shared" si="154"/>
        <v>0</v>
      </c>
      <c r="I425" s="73">
        <f t="shared" si="154"/>
        <v>0</v>
      </c>
      <c r="J425" s="73">
        <f t="shared" si="154"/>
        <v>0</v>
      </c>
      <c r="K425" s="73">
        <f t="shared" si="154"/>
        <v>0</v>
      </c>
      <c r="L425" s="73">
        <f t="shared" si="154"/>
        <v>0</v>
      </c>
      <c r="M425" s="73">
        <f t="shared" si="154"/>
        <v>0</v>
      </c>
      <c r="N425" s="73">
        <f t="shared" si="154"/>
        <v>0</v>
      </c>
      <c r="O425" s="73">
        <f t="shared" si="154"/>
        <v>0</v>
      </c>
      <c r="P425" s="73">
        <f t="shared" si="154"/>
        <v>0</v>
      </c>
      <c r="Q425" s="161"/>
      <c r="R425" s="152"/>
      <c r="S425" s="140">
        <f t="shared" si="142"/>
        <v>0</v>
      </c>
      <c r="T425" s="142">
        <v>0</v>
      </c>
      <c r="U425" s="141">
        <f t="shared" si="143"/>
        <v>0</v>
      </c>
    </row>
    <row r="426" spans="1:21" s="4" customFormat="1" ht="50.25" customHeight="1">
      <c r="A426" s="153" t="s">
        <v>19</v>
      </c>
      <c r="B426" s="153" t="s">
        <v>1160</v>
      </c>
      <c r="C426" s="153" t="s">
        <v>1165</v>
      </c>
      <c r="D426" s="155" t="s">
        <v>1162</v>
      </c>
      <c r="E426" s="98" t="s">
        <v>6</v>
      </c>
      <c r="F426" s="64" t="s">
        <v>68</v>
      </c>
      <c r="G426" s="72">
        <f>SUM(H426,K426,N426,O426,P426)</f>
        <v>35470000</v>
      </c>
      <c r="H426" s="56">
        <v>1903931</v>
      </c>
      <c r="I426" s="56">
        <v>1903931</v>
      </c>
      <c r="J426" s="72">
        <f>H426-I426</f>
        <v>0</v>
      </c>
      <c r="K426" s="56">
        <v>7508142</v>
      </c>
      <c r="L426" s="72">
        <v>7508142</v>
      </c>
      <c r="M426" s="72">
        <f>K426-L426</f>
        <v>0</v>
      </c>
      <c r="N426" s="56">
        <v>19810418</v>
      </c>
      <c r="O426" s="56">
        <v>2183000</v>
      </c>
      <c r="P426" s="56">
        <v>4064509</v>
      </c>
      <c r="Q426" s="161" t="s">
        <v>873</v>
      </c>
      <c r="R426" s="150" t="s">
        <v>69</v>
      </c>
      <c r="S426" s="140">
        <f t="shared" si="142"/>
        <v>35470000</v>
      </c>
      <c r="T426" s="142">
        <v>35470000</v>
      </c>
      <c r="U426" s="141">
        <f t="shared" si="143"/>
        <v>0</v>
      </c>
    </row>
    <row r="427" spans="1:21" s="4" customFormat="1" ht="50.25" customHeight="1">
      <c r="A427" s="154"/>
      <c r="B427" s="153"/>
      <c r="C427" s="154"/>
      <c r="D427" s="155"/>
      <c r="E427" s="98" t="s">
        <v>7</v>
      </c>
      <c r="F427" s="64" t="s">
        <v>68</v>
      </c>
      <c r="G427" s="72">
        <f>SUM(H427,K427,N427,O427,P427)</f>
        <v>35470000</v>
      </c>
      <c r="H427" s="56">
        <v>1903931</v>
      </c>
      <c r="I427" s="56">
        <v>1903931</v>
      </c>
      <c r="J427" s="72">
        <f>H427-I427</f>
        <v>0</v>
      </c>
      <c r="K427" s="56">
        <v>7508142</v>
      </c>
      <c r="L427" s="72">
        <v>7508142</v>
      </c>
      <c r="M427" s="72">
        <f>K427-L427</f>
        <v>0</v>
      </c>
      <c r="N427" s="56">
        <v>19810418</v>
      </c>
      <c r="O427" s="56">
        <v>2183000</v>
      </c>
      <c r="P427" s="56">
        <v>4064509</v>
      </c>
      <c r="Q427" s="161"/>
      <c r="R427" s="151"/>
      <c r="S427" s="140">
        <f t="shared" si="142"/>
        <v>35470000</v>
      </c>
      <c r="T427" s="142">
        <v>35470000</v>
      </c>
      <c r="U427" s="141">
        <f t="shared" si="143"/>
        <v>0</v>
      </c>
    </row>
    <row r="428" spans="1:21" s="4" customFormat="1" ht="41.25" customHeight="1">
      <c r="A428" s="154"/>
      <c r="B428" s="153"/>
      <c r="C428" s="154"/>
      <c r="D428" s="155"/>
      <c r="E428" s="98" t="s">
        <v>8</v>
      </c>
      <c r="F428" s="103"/>
      <c r="G428" s="73">
        <f t="shared" ref="G428:P428" si="155">G427-G426</f>
        <v>0</v>
      </c>
      <c r="H428" s="73">
        <f t="shared" si="155"/>
        <v>0</v>
      </c>
      <c r="I428" s="73">
        <f t="shared" si="155"/>
        <v>0</v>
      </c>
      <c r="J428" s="73">
        <f t="shared" si="155"/>
        <v>0</v>
      </c>
      <c r="K428" s="73">
        <f t="shared" si="155"/>
        <v>0</v>
      </c>
      <c r="L428" s="73">
        <f t="shared" si="155"/>
        <v>0</v>
      </c>
      <c r="M428" s="73">
        <f t="shared" si="155"/>
        <v>0</v>
      </c>
      <c r="N428" s="73">
        <f t="shared" si="155"/>
        <v>0</v>
      </c>
      <c r="O428" s="73">
        <f t="shared" si="155"/>
        <v>0</v>
      </c>
      <c r="P428" s="73">
        <f t="shared" si="155"/>
        <v>0</v>
      </c>
      <c r="Q428" s="161"/>
      <c r="R428" s="152"/>
      <c r="S428" s="140">
        <f t="shared" si="142"/>
        <v>0</v>
      </c>
      <c r="T428" s="142">
        <v>0</v>
      </c>
      <c r="U428" s="141">
        <f t="shared" si="143"/>
        <v>0</v>
      </c>
    </row>
    <row r="429" spans="1:21" s="4" customFormat="1" ht="63" customHeight="1">
      <c r="A429" s="153" t="s">
        <v>19</v>
      </c>
      <c r="B429" s="153" t="s">
        <v>1160</v>
      </c>
      <c r="C429" s="153" t="s">
        <v>1166</v>
      </c>
      <c r="D429" s="155" t="s">
        <v>1162</v>
      </c>
      <c r="E429" s="98" t="s">
        <v>6</v>
      </c>
      <c r="F429" s="64" t="s">
        <v>1167</v>
      </c>
      <c r="G429" s="72">
        <f>SUM(H429,K429,N429,O429,P429)</f>
        <v>9420000</v>
      </c>
      <c r="H429" s="56">
        <v>540000</v>
      </c>
      <c r="I429" s="56">
        <v>540000</v>
      </c>
      <c r="J429" s="72">
        <f>H429-I429</f>
        <v>0</v>
      </c>
      <c r="K429" s="56">
        <v>1000000</v>
      </c>
      <c r="L429" s="56">
        <v>0</v>
      </c>
      <c r="M429" s="56">
        <v>1000000</v>
      </c>
      <c r="N429" s="56">
        <v>1600000</v>
      </c>
      <c r="O429" s="56">
        <v>5280000</v>
      </c>
      <c r="P429" s="56">
        <v>1000000</v>
      </c>
      <c r="Q429" s="161" t="s">
        <v>1469</v>
      </c>
      <c r="R429" s="247"/>
      <c r="S429" s="140">
        <f t="shared" si="142"/>
        <v>9420000</v>
      </c>
      <c r="T429" s="142">
        <v>9420000</v>
      </c>
      <c r="U429" s="141">
        <f t="shared" si="143"/>
        <v>0</v>
      </c>
    </row>
    <row r="430" spans="1:21" s="4" customFormat="1" ht="63" customHeight="1">
      <c r="A430" s="154"/>
      <c r="B430" s="153"/>
      <c r="C430" s="153"/>
      <c r="D430" s="155"/>
      <c r="E430" s="98" t="s">
        <v>7</v>
      </c>
      <c r="F430" s="64" t="s">
        <v>1167</v>
      </c>
      <c r="G430" s="72">
        <f>SUM(H430,K430,N430,O430,P430)</f>
        <v>9420000</v>
      </c>
      <c r="H430" s="56">
        <v>540000</v>
      </c>
      <c r="I430" s="56">
        <v>540000</v>
      </c>
      <c r="J430" s="72">
        <f>H430-I430</f>
        <v>0</v>
      </c>
      <c r="K430" s="56">
        <v>1000000</v>
      </c>
      <c r="L430" s="56">
        <v>0</v>
      </c>
      <c r="M430" s="56">
        <v>1000000</v>
      </c>
      <c r="N430" s="56">
        <v>1600000</v>
      </c>
      <c r="O430" s="56">
        <v>5280000</v>
      </c>
      <c r="P430" s="56">
        <v>1000000</v>
      </c>
      <c r="Q430" s="161"/>
      <c r="R430" s="248"/>
      <c r="S430" s="140">
        <f t="shared" si="142"/>
        <v>9420000</v>
      </c>
      <c r="T430" s="142">
        <v>9420000</v>
      </c>
      <c r="U430" s="141">
        <f t="shared" si="143"/>
        <v>0</v>
      </c>
    </row>
    <row r="431" spans="1:21" s="4" customFormat="1" ht="48.75" customHeight="1">
      <c r="A431" s="154"/>
      <c r="B431" s="153"/>
      <c r="C431" s="153"/>
      <c r="D431" s="155"/>
      <c r="E431" s="98" t="s">
        <v>8</v>
      </c>
      <c r="F431" s="103"/>
      <c r="G431" s="73">
        <f t="shared" ref="G431:P431" si="156">G430-G429</f>
        <v>0</v>
      </c>
      <c r="H431" s="73">
        <f t="shared" si="156"/>
        <v>0</v>
      </c>
      <c r="I431" s="73">
        <f t="shared" si="156"/>
        <v>0</v>
      </c>
      <c r="J431" s="73">
        <f t="shared" si="156"/>
        <v>0</v>
      </c>
      <c r="K431" s="73">
        <f t="shared" si="156"/>
        <v>0</v>
      </c>
      <c r="L431" s="73">
        <f t="shared" si="156"/>
        <v>0</v>
      </c>
      <c r="M431" s="73">
        <f t="shared" si="156"/>
        <v>0</v>
      </c>
      <c r="N431" s="73">
        <f t="shared" si="156"/>
        <v>0</v>
      </c>
      <c r="O431" s="73">
        <f t="shared" si="156"/>
        <v>0</v>
      </c>
      <c r="P431" s="73">
        <f t="shared" si="156"/>
        <v>0</v>
      </c>
      <c r="Q431" s="161"/>
      <c r="R431" s="249"/>
      <c r="S431" s="140">
        <f t="shared" si="142"/>
        <v>0</v>
      </c>
      <c r="T431" s="142">
        <v>0</v>
      </c>
      <c r="U431" s="141">
        <f t="shared" si="143"/>
        <v>0</v>
      </c>
    </row>
    <row r="432" spans="1:21" s="4" customFormat="1" ht="57.75" customHeight="1">
      <c r="A432" s="153" t="s">
        <v>19</v>
      </c>
      <c r="B432" s="153" t="s">
        <v>1160</v>
      </c>
      <c r="C432" s="153" t="s">
        <v>1168</v>
      </c>
      <c r="D432" s="155" t="s">
        <v>1162</v>
      </c>
      <c r="E432" s="98" t="s">
        <v>6</v>
      </c>
      <c r="F432" s="103" t="s">
        <v>874</v>
      </c>
      <c r="G432" s="72">
        <v>3477000</v>
      </c>
      <c r="H432" s="62">
        <v>1000000</v>
      </c>
      <c r="I432" s="62">
        <v>1000000</v>
      </c>
      <c r="J432" s="72">
        <v>0</v>
      </c>
      <c r="K432" s="62">
        <v>1000000</v>
      </c>
      <c r="L432" s="62">
        <v>65312</v>
      </c>
      <c r="M432" s="62">
        <v>934688</v>
      </c>
      <c r="N432" s="62">
        <v>1000000</v>
      </c>
      <c r="O432" s="62">
        <v>477000</v>
      </c>
      <c r="P432" s="62">
        <v>0</v>
      </c>
      <c r="Q432" s="161" t="s">
        <v>875</v>
      </c>
      <c r="R432" s="150"/>
      <c r="S432" s="140">
        <f t="shared" si="142"/>
        <v>3477000</v>
      </c>
      <c r="T432" s="142">
        <v>3477000</v>
      </c>
      <c r="U432" s="141">
        <f t="shared" si="143"/>
        <v>0</v>
      </c>
    </row>
    <row r="433" spans="1:21" s="4" customFormat="1" ht="57.75" customHeight="1">
      <c r="A433" s="153"/>
      <c r="B433" s="153"/>
      <c r="C433" s="153"/>
      <c r="D433" s="155"/>
      <c r="E433" s="98" t="s">
        <v>7</v>
      </c>
      <c r="F433" s="103" t="s">
        <v>1169</v>
      </c>
      <c r="G433" s="72">
        <f>SUM(H433,K433,N433,O433,P433)</f>
        <v>3477000</v>
      </c>
      <c r="H433" s="62">
        <v>1000000</v>
      </c>
      <c r="I433" s="62">
        <v>1000000</v>
      </c>
      <c r="J433" s="72">
        <f>H433-I433</f>
        <v>0</v>
      </c>
      <c r="K433" s="62">
        <v>1000000</v>
      </c>
      <c r="L433" s="62">
        <f>'[1]계속비사업조서(서식)'!L24</f>
        <v>65312</v>
      </c>
      <c r="M433" s="62">
        <f>K433-L433</f>
        <v>934688</v>
      </c>
      <c r="N433" s="62">
        <v>1000000</v>
      </c>
      <c r="O433" s="62">
        <v>477000</v>
      </c>
      <c r="P433" s="62">
        <v>0</v>
      </c>
      <c r="Q433" s="161"/>
      <c r="R433" s="151"/>
      <c r="S433" s="140">
        <f t="shared" si="142"/>
        <v>3477000</v>
      </c>
      <c r="T433" s="142">
        <v>3477000</v>
      </c>
      <c r="U433" s="141">
        <f t="shared" si="143"/>
        <v>0</v>
      </c>
    </row>
    <row r="434" spans="1:21" s="4" customFormat="1" ht="51" customHeight="1">
      <c r="A434" s="153"/>
      <c r="B434" s="153"/>
      <c r="C434" s="153"/>
      <c r="D434" s="155"/>
      <c r="E434" s="98" t="s">
        <v>8</v>
      </c>
      <c r="F434" s="103"/>
      <c r="G434" s="73">
        <f t="shared" ref="G434:P434" si="157">G433-G432</f>
        <v>0</v>
      </c>
      <c r="H434" s="73">
        <f t="shared" si="157"/>
        <v>0</v>
      </c>
      <c r="I434" s="73">
        <f t="shared" si="157"/>
        <v>0</v>
      </c>
      <c r="J434" s="73">
        <f t="shared" si="157"/>
        <v>0</v>
      </c>
      <c r="K434" s="73">
        <f t="shared" si="157"/>
        <v>0</v>
      </c>
      <c r="L434" s="73">
        <f t="shared" si="157"/>
        <v>0</v>
      </c>
      <c r="M434" s="73">
        <f t="shared" si="157"/>
        <v>0</v>
      </c>
      <c r="N434" s="73">
        <f t="shared" si="157"/>
        <v>0</v>
      </c>
      <c r="O434" s="73">
        <f t="shared" si="157"/>
        <v>0</v>
      </c>
      <c r="P434" s="73">
        <f t="shared" si="157"/>
        <v>0</v>
      </c>
      <c r="Q434" s="161"/>
      <c r="R434" s="152"/>
      <c r="S434" s="140">
        <f t="shared" si="142"/>
        <v>0</v>
      </c>
      <c r="T434" s="142">
        <v>0</v>
      </c>
      <c r="U434" s="141">
        <f t="shared" si="143"/>
        <v>0</v>
      </c>
    </row>
    <row r="435" spans="1:21" s="4" customFormat="1" ht="68.25" customHeight="1">
      <c r="A435" s="153" t="s">
        <v>19</v>
      </c>
      <c r="B435" s="153" t="s">
        <v>1160</v>
      </c>
      <c r="C435" s="153" t="s">
        <v>1473</v>
      </c>
      <c r="D435" s="155" t="s">
        <v>1162</v>
      </c>
      <c r="E435" s="98" t="s">
        <v>6</v>
      </c>
      <c r="F435" s="103" t="s">
        <v>1171</v>
      </c>
      <c r="G435" s="72">
        <f>SUM(H435,K435,N435,O435,P435)</f>
        <v>20600000</v>
      </c>
      <c r="H435" s="62">
        <v>0</v>
      </c>
      <c r="I435" s="62">
        <v>0</v>
      </c>
      <c r="J435" s="72">
        <f>H435-I435</f>
        <v>0</v>
      </c>
      <c r="K435" s="62">
        <v>0</v>
      </c>
      <c r="L435" s="62">
        <v>0</v>
      </c>
      <c r="M435" s="62">
        <f>K435-L435</f>
        <v>0</v>
      </c>
      <c r="N435" s="62">
        <v>1000000</v>
      </c>
      <c r="O435" s="62">
        <v>10000000</v>
      </c>
      <c r="P435" s="62">
        <v>9600000</v>
      </c>
      <c r="Q435" s="161" t="s">
        <v>876</v>
      </c>
      <c r="R435" s="244" t="s">
        <v>67</v>
      </c>
      <c r="S435" s="140">
        <f t="shared" si="142"/>
        <v>20600000</v>
      </c>
      <c r="T435" s="142">
        <v>20600000</v>
      </c>
      <c r="U435" s="141">
        <f t="shared" si="143"/>
        <v>0</v>
      </c>
    </row>
    <row r="436" spans="1:21" s="4" customFormat="1" ht="68.25" customHeight="1">
      <c r="A436" s="153"/>
      <c r="B436" s="153"/>
      <c r="C436" s="153"/>
      <c r="D436" s="155"/>
      <c r="E436" s="106" t="s">
        <v>913</v>
      </c>
      <c r="F436" s="99" t="s">
        <v>877</v>
      </c>
      <c r="G436" s="72">
        <f>SUM(H436,K436,N436,O436,P436)</f>
        <v>20729000</v>
      </c>
      <c r="H436" s="62">
        <v>0</v>
      </c>
      <c r="I436" s="62">
        <v>0</v>
      </c>
      <c r="J436" s="72">
        <f>H436-I436</f>
        <v>0</v>
      </c>
      <c r="K436" s="62">
        <v>0</v>
      </c>
      <c r="L436" s="62">
        <v>0</v>
      </c>
      <c r="M436" s="62">
        <f>K436-L436</f>
        <v>0</v>
      </c>
      <c r="N436" s="62">
        <v>714000</v>
      </c>
      <c r="O436" s="62">
        <v>455000</v>
      </c>
      <c r="P436" s="62">
        <v>19560000</v>
      </c>
      <c r="Q436" s="161"/>
      <c r="R436" s="245"/>
      <c r="S436" s="140">
        <f t="shared" si="142"/>
        <v>20729000</v>
      </c>
      <c r="T436" s="142">
        <v>20729000</v>
      </c>
      <c r="U436" s="141">
        <f t="shared" si="143"/>
        <v>0</v>
      </c>
    </row>
    <row r="437" spans="1:21" s="4" customFormat="1" ht="45" customHeight="1">
      <c r="A437" s="153"/>
      <c r="B437" s="153"/>
      <c r="C437" s="153"/>
      <c r="D437" s="155"/>
      <c r="E437" s="98" t="s">
        <v>8</v>
      </c>
      <c r="F437" s="103"/>
      <c r="G437" s="73">
        <f t="shared" ref="G437:P437" si="158">G436-G435</f>
        <v>129000</v>
      </c>
      <c r="H437" s="73">
        <f t="shared" si="158"/>
        <v>0</v>
      </c>
      <c r="I437" s="73">
        <f t="shared" si="158"/>
        <v>0</v>
      </c>
      <c r="J437" s="73">
        <f t="shared" si="158"/>
        <v>0</v>
      </c>
      <c r="K437" s="73">
        <f t="shared" si="158"/>
        <v>0</v>
      </c>
      <c r="L437" s="73">
        <f t="shared" si="158"/>
        <v>0</v>
      </c>
      <c r="M437" s="73">
        <f t="shared" si="158"/>
        <v>0</v>
      </c>
      <c r="N437" s="73">
        <f t="shared" si="158"/>
        <v>-286000</v>
      </c>
      <c r="O437" s="73">
        <f t="shared" si="158"/>
        <v>-9545000</v>
      </c>
      <c r="P437" s="73">
        <f t="shared" si="158"/>
        <v>9960000</v>
      </c>
      <c r="Q437" s="161"/>
      <c r="R437" s="246"/>
      <c r="S437" s="140">
        <f t="shared" si="142"/>
        <v>129000</v>
      </c>
      <c r="T437" s="142">
        <v>129000</v>
      </c>
      <c r="U437" s="141">
        <f t="shared" si="143"/>
        <v>0</v>
      </c>
    </row>
    <row r="438" spans="1:21" s="4" customFormat="1" ht="58.5" customHeight="1">
      <c r="A438" s="180" t="s">
        <v>1172</v>
      </c>
      <c r="B438" s="180" t="s">
        <v>1173</v>
      </c>
      <c r="C438" s="180" t="s">
        <v>1174</v>
      </c>
      <c r="D438" s="199" t="s">
        <v>1175</v>
      </c>
      <c r="E438" s="106" t="s">
        <v>911</v>
      </c>
      <c r="F438" s="114" t="s">
        <v>18</v>
      </c>
      <c r="G438" s="72">
        <f>SUM(H438,K438,N438,O438,P438)</f>
        <v>1200000</v>
      </c>
      <c r="H438" s="73">
        <v>1200000</v>
      </c>
      <c r="I438" s="73">
        <v>300000</v>
      </c>
      <c r="J438" s="72">
        <f>H438-I438</f>
        <v>900000</v>
      </c>
      <c r="K438" s="72">
        <v>0</v>
      </c>
      <c r="L438" s="72">
        <v>0</v>
      </c>
      <c r="M438" s="72">
        <f>K438-L438</f>
        <v>0</v>
      </c>
      <c r="N438" s="72">
        <v>0</v>
      </c>
      <c r="O438" s="72">
        <v>0</v>
      </c>
      <c r="P438" s="72">
        <v>0</v>
      </c>
      <c r="Q438" s="165" t="s">
        <v>928</v>
      </c>
      <c r="R438" s="244"/>
      <c r="S438" s="140">
        <f t="shared" si="142"/>
        <v>1200000</v>
      </c>
      <c r="T438" s="142">
        <v>1200000</v>
      </c>
      <c r="U438" s="141">
        <f t="shared" si="143"/>
        <v>0</v>
      </c>
    </row>
    <row r="439" spans="1:21" s="4" customFormat="1" ht="58.5" customHeight="1">
      <c r="A439" s="180"/>
      <c r="B439" s="180"/>
      <c r="C439" s="180"/>
      <c r="D439" s="199"/>
      <c r="E439" s="106" t="s">
        <v>913</v>
      </c>
      <c r="F439" s="103" t="s">
        <v>1176</v>
      </c>
      <c r="G439" s="72">
        <f>SUM(H439,K439,N439,O439,P439)</f>
        <v>1200000</v>
      </c>
      <c r="H439" s="73">
        <v>1200000</v>
      </c>
      <c r="I439" s="73">
        <v>991170</v>
      </c>
      <c r="J439" s="72">
        <f>H439-I439</f>
        <v>208830</v>
      </c>
      <c r="K439" s="72">
        <v>0</v>
      </c>
      <c r="L439" s="72">
        <v>0</v>
      </c>
      <c r="M439" s="72">
        <f>K439-L439</f>
        <v>0</v>
      </c>
      <c r="N439" s="62">
        <v>0</v>
      </c>
      <c r="O439" s="62">
        <v>0</v>
      </c>
      <c r="P439" s="62">
        <v>0</v>
      </c>
      <c r="Q439" s="165"/>
      <c r="R439" s="245"/>
      <c r="S439" s="140">
        <f t="shared" si="142"/>
        <v>1200000</v>
      </c>
      <c r="T439" s="142">
        <v>1200000</v>
      </c>
      <c r="U439" s="141">
        <f t="shared" si="143"/>
        <v>0</v>
      </c>
    </row>
    <row r="440" spans="1:21" s="14" customFormat="1" ht="48.75" customHeight="1">
      <c r="A440" s="180"/>
      <c r="B440" s="180"/>
      <c r="C440" s="180"/>
      <c r="D440" s="199"/>
      <c r="E440" s="106" t="s">
        <v>919</v>
      </c>
      <c r="F440" s="19"/>
      <c r="G440" s="73">
        <f t="shared" ref="G440:P440" si="159">G439-G438</f>
        <v>0</v>
      </c>
      <c r="H440" s="73">
        <f t="shared" si="159"/>
        <v>0</v>
      </c>
      <c r="I440" s="73">
        <f t="shared" si="159"/>
        <v>691170</v>
      </c>
      <c r="J440" s="73">
        <f t="shared" si="159"/>
        <v>-691170</v>
      </c>
      <c r="K440" s="73">
        <f t="shared" si="159"/>
        <v>0</v>
      </c>
      <c r="L440" s="73">
        <f t="shared" si="159"/>
        <v>0</v>
      </c>
      <c r="M440" s="73">
        <f t="shared" si="159"/>
        <v>0</v>
      </c>
      <c r="N440" s="73">
        <f t="shared" si="159"/>
        <v>0</v>
      </c>
      <c r="O440" s="73">
        <f t="shared" si="159"/>
        <v>0</v>
      </c>
      <c r="P440" s="73">
        <f t="shared" si="159"/>
        <v>0</v>
      </c>
      <c r="Q440" s="165"/>
      <c r="R440" s="246"/>
      <c r="S440" s="140">
        <f t="shared" si="142"/>
        <v>0</v>
      </c>
      <c r="T440" s="143">
        <v>0</v>
      </c>
      <c r="U440" s="141">
        <f t="shared" si="143"/>
        <v>0</v>
      </c>
    </row>
    <row r="441" spans="1:21" s="4" customFormat="1" ht="49.5" customHeight="1">
      <c r="A441" s="180" t="s">
        <v>1177</v>
      </c>
      <c r="B441" s="153" t="s">
        <v>1178</v>
      </c>
      <c r="C441" s="153" t="s">
        <v>1179</v>
      </c>
      <c r="D441" s="155" t="s">
        <v>1244</v>
      </c>
      <c r="E441" s="98" t="s">
        <v>6</v>
      </c>
      <c r="F441" s="103" t="s">
        <v>1245</v>
      </c>
      <c r="G441" s="72">
        <f>SUM(H441,K441,N441,O441,P441)</f>
        <v>11339264</v>
      </c>
      <c r="H441" s="72">
        <v>9984645</v>
      </c>
      <c r="I441" s="72">
        <v>8187537</v>
      </c>
      <c r="J441" s="72">
        <f>H441-I441</f>
        <v>1797108</v>
      </c>
      <c r="K441" s="72">
        <v>1354619</v>
      </c>
      <c r="L441" s="72">
        <v>1445</v>
      </c>
      <c r="M441" s="72">
        <f>K441-L441</f>
        <v>1353174</v>
      </c>
      <c r="N441" s="72">
        <v>0</v>
      </c>
      <c r="O441" s="73">
        <v>0</v>
      </c>
      <c r="P441" s="72">
        <v>0</v>
      </c>
      <c r="Q441" s="161" t="s">
        <v>1246</v>
      </c>
      <c r="R441" s="150" t="s">
        <v>67</v>
      </c>
      <c r="S441" s="140">
        <f t="shared" si="142"/>
        <v>11339264</v>
      </c>
      <c r="T441" s="142">
        <v>11339264</v>
      </c>
      <c r="U441" s="141">
        <f t="shared" si="143"/>
        <v>0</v>
      </c>
    </row>
    <row r="442" spans="1:21" s="4" customFormat="1" ht="49.5" customHeight="1">
      <c r="A442" s="180"/>
      <c r="B442" s="154"/>
      <c r="C442" s="154"/>
      <c r="D442" s="155"/>
      <c r="E442" s="98" t="s">
        <v>7</v>
      </c>
      <c r="F442" s="99" t="s">
        <v>878</v>
      </c>
      <c r="G442" s="72">
        <f>SUM(H442,K442,N442,O442,P442)</f>
        <v>11339264</v>
      </c>
      <c r="H442" s="72">
        <v>9984645</v>
      </c>
      <c r="I442" s="72">
        <v>8187537</v>
      </c>
      <c r="J442" s="72">
        <f>H442-I442</f>
        <v>1797108</v>
      </c>
      <c r="K442" s="72">
        <v>1354619</v>
      </c>
      <c r="L442" s="72">
        <v>1445</v>
      </c>
      <c r="M442" s="72">
        <f>K442-L442</f>
        <v>1353174</v>
      </c>
      <c r="N442" s="72">
        <v>0</v>
      </c>
      <c r="O442" s="73">
        <v>0</v>
      </c>
      <c r="P442" s="72">
        <v>0</v>
      </c>
      <c r="Q442" s="161"/>
      <c r="R442" s="151"/>
      <c r="S442" s="140">
        <f t="shared" si="142"/>
        <v>11339264</v>
      </c>
      <c r="T442" s="142">
        <v>11339264</v>
      </c>
      <c r="U442" s="141">
        <f t="shared" si="143"/>
        <v>0</v>
      </c>
    </row>
    <row r="443" spans="1:21" s="4" customFormat="1" ht="48" customHeight="1">
      <c r="A443" s="180"/>
      <c r="B443" s="154"/>
      <c r="C443" s="154"/>
      <c r="D443" s="155"/>
      <c r="E443" s="98" t="s">
        <v>8</v>
      </c>
      <c r="F443" s="103"/>
      <c r="G443" s="73">
        <f t="shared" ref="G443:P443" si="160">G442-G441</f>
        <v>0</v>
      </c>
      <c r="H443" s="73">
        <f t="shared" si="160"/>
        <v>0</v>
      </c>
      <c r="I443" s="73">
        <f t="shared" si="160"/>
        <v>0</v>
      </c>
      <c r="J443" s="73">
        <f t="shared" si="160"/>
        <v>0</v>
      </c>
      <c r="K443" s="73">
        <f t="shared" si="160"/>
        <v>0</v>
      </c>
      <c r="L443" s="73">
        <f t="shared" si="160"/>
        <v>0</v>
      </c>
      <c r="M443" s="73">
        <f t="shared" si="160"/>
        <v>0</v>
      </c>
      <c r="N443" s="73">
        <f t="shared" si="160"/>
        <v>0</v>
      </c>
      <c r="O443" s="73">
        <f t="shared" si="160"/>
        <v>0</v>
      </c>
      <c r="P443" s="73">
        <f t="shared" si="160"/>
        <v>0</v>
      </c>
      <c r="Q443" s="161"/>
      <c r="R443" s="152"/>
      <c r="S443" s="140">
        <f t="shared" si="142"/>
        <v>0</v>
      </c>
      <c r="T443" s="142">
        <v>0</v>
      </c>
      <c r="U443" s="141">
        <f t="shared" si="143"/>
        <v>0</v>
      </c>
    </row>
    <row r="444" spans="1:21" s="4" customFormat="1" ht="54.75" customHeight="1">
      <c r="A444" s="180" t="s">
        <v>1177</v>
      </c>
      <c r="B444" s="153" t="s">
        <v>1178</v>
      </c>
      <c r="C444" s="153" t="s">
        <v>1247</v>
      </c>
      <c r="D444" s="155" t="s">
        <v>1244</v>
      </c>
      <c r="E444" s="98" t="s">
        <v>6</v>
      </c>
      <c r="F444" s="103" t="s">
        <v>1248</v>
      </c>
      <c r="G444" s="72">
        <f>SUM(H444,K444,N444,O444,P444)</f>
        <v>5742620</v>
      </c>
      <c r="H444" s="72">
        <v>4842459</v>
      </c>
      <c r="I444" s="72">
        <v>4842459</v>
      </c>
      <c r="J444" s="72">
        <f>H444-I444</f>
        <v>0</v>
      </c>
      <c r="K444" s="72">
        <v>900161</v>
      </c>
      <c r="L444" s="72">
        <v>806634</v>
      </c>
      <c r="M444" s="72">
        <f>K444-L444</f>
        <v>93527</v>
      </c>
      <c r="N444" s="72">
        <v>0</v>
      </c>
      <c r="O444" s="72">
        <v>0</v>
      </c>
      <c r="P444" s="72">
        <v>0</v>
      </c>
      <c r="Q444" s="165" t="s">
        <v>928</v>
      </c>
      <c r="R444" s="150"/>
      <c r="S444" s="140">
        <f t="shared" si="142"/>
        <v>5742620</v>
      </c>
      <c r="T444" s="142">
        <v>5742620</v>
      </c>
      <c r="U444" s="141">
        <f t="shared" si="143"/>
        <v>0</v>
      </c>
    </row>
    <row r="445" spans="1:21" s="4" customFormat="1" ht="54.75" customHeight="1">
      <c r="A445" s="180"/>
      <c r="B445" s="154"/>
      <c r="C445" s="153"/>
      <c r="D445" s="155"/>
      <c r="E445" s="98" t="s">
        <v>7</v>
      </c>
      <c r="F445" s="103" t="s">
        <v>1248</v>
      </c>
      <c r="G445" s="72">
        <f>SUM(H445,K445,N445,O445,P445)</f>
        <v>5742620</v>
      </c>
      <c r="H445" s="72">
        <v>4842459</v>
      </c>
      <c r="I445" s="72">
        <v>4842459</v>
      </c>
      <c r="J445" s="72">
        <f>H445-I445</f>
        <v>0</v>
      </c>
      <c r="K445" s="72">
        <v>900161</v>
      </c>
      <c r="L445" s="72">
        <v>806634</v>
      </c>
      <c r="M445" s="72">
        <f>K445-L445</f>
        <v>93527</v>
      </c>
      <c r="N445" s="72">
        <v>0</v>
      </c>
      <c r="O445" s="72">
        <v>0</v>
      </c>
      <c r="P445" s="72">
        <v>0</v>
      </c>
      <c r="Q445" s="165"/>
      <c r="R445" s="151"/>
      <c r="S445" s="140">
        <f t="shared" si="142"/>
        <v>5742620</v>
      </c>
      <c r="T445" s="142">
        <v>5742620</v>
      </c>
      <c r="U445" s="141">
        <f t="shared" si="143"/>
        <v>0</v>
      </c>
    </row>
    <row r="446" spans="1:21" s="13" customFormat="1" ht="47.25" customHeight="1">
      <c r="A446" s="180"/>
      <c r="B446" s="154"/>
      <c r="C446" s="153"/>
      <c r="D446" s="155"/>
      <c r="E446" s="98" t="s">
        <v>8</v>
      </c>
      <c r="F446" s="103"/>
      <c r="G446" s="73">
        <f t="shared" ref="G446:P446" si="161">G445-G444</f>
        <v>0</v>
      </c>
      <c r="H446" s="73">
        <f t="shared" si="161"/>
        <v>0</v>
      </c>
      <c r="I446" s="73">
        <f t="shared" si="161"/>
        <v>0</v>
      </c>
      <c r="J446" s="73">
        <f t="shared" si="161"/>
        <v>0</v>
      </c>
      <c r="K446" s="73">
        <f t="shared" si="161"/>
        <v>0</v>
      </c>
      <c r="L446" s="73">
        <f t="shared" si="161"/>
        <v>0</v>
      </c>
      <c r="M446" s="73">
        <f t="shared" si="161"/>
        <v>0</v>
      </c>
      <c r="N446" s="73">
        <f t="shared" si="161"/>
        <v>0</v>
      </c>
      <c r="O446" s="73">
        <f t="shared" si="161"/>
        <v>0</v>
      </c>
      <c r="P446" s="73">
        <f t="shared" si="161"/>
        <v>0</v>
      </c>
      <c r="Q446" s="165"/>
      <c r="R446" s="152"/>
      <c r="S446" s="140">
        <f t="shared" si="142"/>
        <v>0</v>
      </c>
      <c r="T446" s="147">
        <v>0</v>
      </c>
      <c r="U446" s="141">
        <f t="shared" si="143"/>
        <v>0</v>
      </c>
    </row>
    <row r="447" spans="1:21" s="4" customFormat="1" ht="64.5" customHeight="1">
      <c r="A447" s="180" t="s">
        <v>1177</v>
      </c>
      <c r="B447" s="153" t="s">
        <v>1178</v>
      </c>
      <c r="C447" s="153" t="s">
        <v>1249</v>
      </c>
      <c r="D447" s="155" t="s">
        <v>1244</v>
      </c>
      <c r="E447" s="98" t="s">
        <v>6</v>
      </c>
      <c r="F447" s="103" t="s">
        <v>1250</v>
      </c>
      <c r="G447" s="72">
        <f>SUM(H447,K447,N447,O447,P447)</f>
        <v>11920000</v>
      </c>
      <c r="H447" s="72">
        <v>564000</v>
      </c>
      <c r="I447" s="72">
        <v>564000</v>
      </c>
      <c r="J447" s="72">
        <f>H447-I447</f>
        <v>0</v>
      </c>
      <c r="K447" s="72">
        <v>9454030</v>
      </c>
      <c r="L447" s="72">
        <v>3006080</v>
      </c>
      <c r="M447" s="72">
        <f>K447-L447</f>
        <v>6447950</v>
      </c>
      <c r="N447" s="72">
        <v>1142000</v>
      </c>
      <c r="O447" s="72">
        <v>380000</v>
      </c>
      <c r="P447" s="72">
        <v>379970</v>
      </c>
      <c r="Q447" s="161" t="s">
        <v>1251</v>
      </c>
      <c r="R447" s="150"/>
      <c r="S447" s="140">
        <f t="shared" si="142"/>
        <v>11920000</v>
      </c>
      <c r="T447" s="142">
        <v>11920000</v>
      </c>
      <c r="U447" s="141">
        <f t="shared" si="143"/>
        <v>0</v>
      </c>
    </row>
    <row r="448" spans="1:21" s="4" customFormat="1" ht="64.5" customHeight="1">
      <c r="A448" s="180"/>
      <c r="B448" s="154"/>
      <c r="C448" s="153"/>
      <c r="D448" s="155"/>
      <c r="E448" s="98" t="s">
        <v>7</v>
      </c>
      <c r="F448" s="103" t="s">
        <v>1250</v>
      </c>
      <c r="G448" s="72">
        <f>SUM(H448,K448,N448,O448,P448)</f>
        <v>11920000</v>
      </c>
      <c r="H448" s="72">
        <v>564000</v>
      </c>
      <c r="I448" s="72">
        <v>564000</v>
      </c>
      <c r="J448" s="72">
        <f>H448-I448</f>
        <v>0</v>
      </c>
      <c r="K448" s="72">
        <v>9454030</v>
      </c>
      <c r="L448" s="72">
        <v>3006080</v>
      </c>
      <c r="M448" s="72">
        <f>K448-L448</f>
        <v>6447950</v>
      </c>
      <c r="N448" s="72">
        <v>1142000</v>
      </c>
      <c r="O448" s="72">
        <v>380000</v>
      </c>
      <c r="P448" s="72">
        <v>379970</v>
      </c>
      <c r="Q448" s="161"/>
      <c r="R448" s="151"/>
      <c r="S448" s="140">
        <f t="shared" si="142"/>
        <v>11920000</v>
      </c>
      <c r="T448" s="142">
        <v>11920000</v>
      </c>
      <c r="U448" s="141">
        <f t="shared" si="143"/>
        <v>0</v>
      </c>
    </row>
    <row r="449" spans="1:21" s="4" customFormat="1" ht="42.75" customHeight="1">
      <c r="A449" s="180"/>
      <c r="B449" s="154"/>
      <c r="C449" s="153"/>
      <c r="D449" s="155"/>
      <c r="E449" s="98" t="s">
        <v>8</v>
      </c>
      <c r="F449" s="103"/>
      <c r="G449" s="73">
        <f t="shared" ref="G449:P449" si="162">G448-G447</f>
        <v>0</v>
      </c>
      <c r="H449" s="73">
        <f t="shared" si="162"/>
        <v>0</v>
      </c>
      <c r="I449" s="73">
        <f t="shared" si="162"/>
        <v>0</v>
      </c>
      <c r="J449" s="73">
        <f t="shared" si="162"/>
        <v>0</v>
      </c>
      <c r="K449" s="73">
        <f t="shared" si="162"/>
        <v>0</v>
      </c>
      <c r="L449" s="73">
        <f t="shared" si="162"/>
        <v>0</v>
      </c>
      <c r="M449" s="73">
        <f t="shared" si="162"/>
        <v>0</v>
      </c>
      <c r="N449" s="73">
        <f t="shared" si="162"/>
        <v>0</v>
      </c>
      <c r="O449" s="73">
        <f t="shared" si="162"/>
        <v>0</v>
      </c>
      <c r="P449" s="73">
        <f t="shared" si="162"/>
        <v>0</v>
      </c>
      <c r="Q449" s="161"/>
      <c r="R449" s="152"/>
      <c r="S449" s="140">
        <f t="shared" si="142"/>
        <v>0</v>
      </c>
      <c r="T449" s="142">
        <v>0</v>
      </c>
      <c r="U449" s="141">
        <f t="shared" si="143"/>
        <v>0</v>
      </c>
    </row>
    <row r="450" spans="1:21" s="4" customFormat="1" ht="67.5" customHeight="1">
      <c r="A450" s="177" t="s">
        <v>1177</v>
      </c>
      <c r="B450" s="177" t="s">
        <v>1252</v>
      </c>
      <c r="C450" s="177" t="s">
        <v>1253</v>
      </c>
      <c r="D450" s="155" t="s">
        <v>1244</v>
      </c>
      <c r="E450" s="98" t="s">
        <v>6</v>
      </c>
      <c r="F450" s="103" t="s">
        <v>1254</v>
      </c>
      <c r="G450" s="72">
        <f>SUM(H450,K450,N450,O450,P450)</f>
        <v>6000000</v>
      </c>
      <c r="H450" s="72">
        <v>0</v>
      </c>
      <c r="I450" s="72">
        <v>0</v>
      </c>
      <c r="J450" s="72">
        <f>H450-I450</f>
        <v>0</v>
      </c>
      <c r="K450" s="72">
        <v>0</v>
      </c>
      <c r="L450" s="72">
        <v>0</v>
      </c>
      <c r="M450" s="72">
        <f>K450-L450</f>
        <v>0</v>
      </c>
      <c r="N450" s="72">
        <v>122000</v>
      </c>
      <c r="O450" s="72">
        <v>3200000</v>
      </c>
      <c r="P450" s="72">
        <v>2678000</v>
      </c>
      <c r="Q450" s="161" t="s">
        <v>1255</v>
      </c>
      <c r="R450" s="150"/>
      <c r="S450" s="140">
        <f t="shared" si="142"/>
        <v>6000000</v>
      </c>
      <c r="T450" s="142">
        <v>6000000</v>
      </c>
      <c r="U450" s="141">
        <f t="shared" si="143"/>
        <v>0</v>
      </c>
    </row>
    <row r="451" spans="1:21" s="4" customFormat="1" ht="67.5" customHeight="1">
      <c r="A451" s="177"/>
      <c r="B451" s="177"/>
      <c r="C451" s="177"/>
      <c r="D451" s="155"/>
      <c r="E451" s="98" t="s">
        <v>7</v>
      </c>
      <c r="F451" s="103" t="s">
        <v>1254</v>
      </c>
      <c r="G451" s="72">
        <f>SUM(H451,K451,N451,O451,P451)</f>
        <v>6000000</v>
      </c>
      <c r="H451" s="72">
        <v>0</v>
      </c>
      <c r="I451" s="72">
        <v>0</v>
      </c>
      <c r="J451" s="72">
        <f>H451-I451</f>
        <v>0</v>
      </c>
      <c r="K451" s="72">
        <v>0</v>
      </c>
      <c r="L451" s="72">
        <v>0</v>
      </c>
      <c r="M451" s="72">
        <f>K451-L451</f>
        <v>0</v>
      </c>
      <c r="N451" s="72">
        <v>122000</v>
      </c>
      <c r="O451" s="72">
        <v>3200000</v>
      </c>
      <c r="P451" s="72">
        <v>2678000</v>
      </c>
      <c r="Q451" s="161"/>
      <c r="R451" s="151"/>
      <c r="S451" s="140">
        <f t="shared" si="142"/>
        <v>6000000</v>
      </c>
      <c r="T451" s="142">
        <v>6000000</v>
      </c>
      <c r="U451" s="141">
        <f t="shared" si="143"/>
        <v>0</v>
      </c>
    </row>
    <row r="452" spans="1:21" s="4" customFormat="1" ht="42.75" customHeight="1">
      <c r="A452" s="177"/>
      <c r="B452" s="177"/>
      <c r="C452" s="177"/>
      <c r="D452" s="155"/>
      <c r="E452" s="98" t="s">
        <v>8</v>
      </c>
      <c r="F452" s="103"/>
      <c r="G452" s="73">
        <f t="shared" ref="G452:P452" si="163">G451-G450</f>
        <v>0</v>
      </c>
      <c r="H452" s="73">
        <f t="shared" si="163"/>
        <v>0</v>
      </c>
      <c r="I452" s="73">
        <f t="shared" si="163"/>
        <v>0</v>
      </c>
      <c r="J452" s="73">
        <f t="shared" si="163"/>
        <v>0</v>
      </c>
      <c r="K452" s="73">
        <f t="shared" si="163"/>
        <v>0</v>
      </c>
      <c r="L452" s="73">
        <f t="shared" si="163"/>
        <v>0</v>
      </c>
      <c r="M452" s="73">
        <f t="shared" si="163"/>
        <v>0</v>
      </c>
      <c r="N452" s="73">
        <f t="shared" si="163"/>
        <v>0</v>
      </c>
      <c r="O452" s="73">
        <f t="shared" si="163"/>
        <v>0</v>
      </c>
      <c r="P452" s="73">
        <f t="shared" si="163"/>
        <v>0</v>
      </c>
      <c r="Q452" s="161"/>
      <c r="R452" s="152"/>
      <c r="S452" s="140">
        <f t="shared" si="142"/>
        <v>0</v>
      </c>
      <c r="T452" s="142">
        <v>0</v>
      </c>
      <c r="U452" s="141">
        <f t="shared" si="143"/>
        <v>0</v>
      </c>
    </row>
    <row r="453" spans="1:21" s="4" customFormat="1" ht="57.75" customHeight="1">
      <c r="A453" s="153" t="s">
        <v>9</v>
      </c>
      <c r="B453" s="153" t="s">
        <v>10</v>
      </c>
      <c r="C453" s="153" t="s">
        <v>11</v>
      </c>
      <c r="D453" s="199" t="s">
        <v>1244</v>
      </c>
      <c r="E453" s="106" t="s">
        <v>6</v>
      </c>
      <c r="F453" s="103" t="s">
        <v>1256</v>
      </c>
      <c r="G453" s="72">
        <f>SUM(H453,K453,N453,O453,P453)</f>
        <v>49500000</v>
      </c>
      <c r="H453" s="62">
        <v>0</v>
      </c>
      <c r="I453" s="62">
        <v>0</v>
      </c>
      <c r="J453" s="72">
        <f>H453-I453</f>
        <v>0</v>
      </c>
      <c r="K453" s="62">
        <v>25000000</v>
      </c>
      <c r="L453" s="62">
        <v>6583492</v>
      </c>
      <c r="M453" s="62">
        <f>K453-L453</f>
        <v>18416508</v>
      </c>
      <c r="N453" s="62">
        <v>15000000</v>
      </c>
      <c r="O453" s="62">
        <v>9500000</v>
      </c>
      <c r="P453" s="62">
        <v>0</v>
      </c>
      <c r="Q453" s="161" t="s">
        <v>1257</v>
      </c>
      <c r="R453" s="150"/>
      <c r="S453" s="140">
        <f t="shared" si="142"/>
        <v>49500000</v>
      </c>
      <c r="T453" s="142">
        <v>49500000</v>
      </c>
      <c r="U453" s="141">
        <f t="shared" si="143"/>
        <v>0</v>
      </c>
    </row>
    <row r="454" spans="1:21" s="4" customFormat="1" ht="57.75" customHeight="1">
      <c r="A454" s="154"/>
      <c r="B454" s="154"/>
      <c r="C454" s="154"/>
      <c r="D454" s="199"/>
      <c r="E454" s="106" t="s">
        <v>7</v>
      </c>
      <c r="F454" s="103" t="s">
        <v>1256</v>
      </c>
      <c r="G454" s="72">
        <f>SUM(H454,K454,N454,O454,P454)</f>
        <v>49500000</v>
      </c>
      <c r="H454" s="62">
        <v>0</v>
      </c>
      <c r="I454" s="62">
        <v>0</v>
      </c>
      <c r="J454" s="72">
        <f>H454-I454</f>
        <v>0</v>
      </c>
      <c r="K454" s="62">
        <v>25000000</v>
      </c>
      <c r="L454" s="62">
        <v>6583492</v>
      </c>
      <c r="M454" s="62">
        <f>K454-L454</f>
        <v>18416508</v>
      </c>
      <c r="N454" s="62">
        <v>15000000</v>
      </c>
      <c r="O454" s="62">
        <v>9500000</v>
      </c>
      <c r="P454" s="62">
        <v>0</v>
      </c>
      <c r="Q454" s="161"/>
      <c r="R454" s="151"/>
      <c r="S454" s="140">
        <f t="shared" si="142"/>
        <v>49500000</v>
      </c>
      <c r="T454" s="142">
        <v>49500000</v>
      </c>
      <c r="U454" s="141">
        <f t="shared" si="143"/>
        <v>0</v>
      </c>
    </row>
    <row r="455" spans="1:21" s="4" customFormat="1" ht="46.5" customHeight="1">
      <c r="A455" s="154"/>
      <c r="B455" s="154"/>
      <c r="C455" s="154"/>
      <c r="D455" s="199"/>
      <c r="E455" s="106" t="s">
        <v>8</v>
      </c>
      <c r="F455" s="103"/>
      <c r="G455" s="73">
        <f t="shared" ref="G455:P455" si="164">G454-G453</f>
        <v>0</v>
      </c>
      <c r="H455" s="73">
        <f t="shared" si="164"/>
        <v>0</v>
      </c>
      <c r="I455" s="73">
        <f t="shared" si="164"/>
        <v>0</v>
      </c>
      <c r="J455" s="73">
        <f t="shared" si="164"/>
        <v>0</v>
      </c>
      <c r="K455" s="73">
        <f t="shared" si="164"/>
        <v>0</v>
      </c>
      <c r="L455" s="73">
        <f t="shared" si="164"/>
        <v>0</v>
      </c>
      <c r="M455" s="73">
        <f t="shared" si="164"/>
        <v>0</v>
      </c>
      <c r="N455" s="73">
        <f t="shared" si="164"/>
        <v>0</v>
      </c>
      <c r="O455" s="73">
        <f t="shared" si="164"/>
        <v>0</v>
      </c>
      <c r="P455" s="73">
        <f t="shared" si="164"/>
        <v>0</v>
      </c>
      <c r="Q455" s="161"/>
      <c r="R455" s="152"/>
      <c r="S455" s="140">
        <f t="shared" si="142"/>
        <v>0</v>
      </c>
      <c r="T455" s="142">
        <v>0</v>
      </c>
      <c r="U455" s="141">
        <f t="shared" si="143"/>
        <v>0</v>
      </c>
    </row>
    <row r="456" spans="1:21" s="4" customFormat="1" ht="52.5" customHeight="1">
      <c r="A456" s="153" t="s">
        <v>1258</v>
      </c>
      <c r="B456" s="153" t="s">
        <v>1259</v>
      </c>
      <c r="C456" s="153" t="s">
        <v>1260</v>
      </c>
      <c r="D456" s="155" t="s">
        <v>1244</v>
      </c>
      <c r="E456" s="98" t="s">
        <v>6</v>
      </c>
      <c r="F456" s="103" t="s">
        <v>1261</v>
      </c>
      <c r="G456" s="72">
        <f>SUM(H456,K456,N456,O456,P456)</f>
        <v>1600268</v>
      </c>
      <c r="H456" s="72">
        <v>0</v>
      </c>
      <c r="I456" s="72">
        <v>0</v>
      </c>
      <c r="J456" s="72">
        <f>H456-I456</f>
        <v>0</v>
      </c>
      <c r="K456" s="72">
        <v>0</v>
      </c>
      <c r="L456" s="72">
        <v>0</v>
      </c>
      <c r="M456" s="72">
        <f>K456-L456</f>
        <v>0</v>
      </c>
      <c r="N456" s="72">
        <f>684242+4026</f>
        <v>688268</v>
      </c>
      <c r="O456" s="16">
        <v>912000</v>
      </c>
      <c r="P456" s="72">
        <v>0</v>
      </c>
      <c r="Q456" s="161" t="s">
        <v>1262</v>
      </c>
      <c r="R456" s="150"/>
      <c r="S456" s="140">
        <f t="shared" si="142"/>
        <v>1600268</v>
      </c>
      <c r="T456" s="142">
        <v>1600268</v>
      </c>
      <c r="U456" s="141">
        <f t="shared" si="143"/>
        <v>0</v>
      </c>
    </row>
    <row r="457" spans="1:21" s="4" customFormat="1" ht="52.5" customHeight="1">
      <c r="A457" s="153"/>
      <c r="B457" s="153"/>
      <c r="C457" s="153"/>
      <c r="D457" s="155"/>
      <c r="E457" s="98" t="s">
        <v>7</v>
      </c>
      <c r="F457" s="103" t="s">
        <v>1261</v>
      </c>
      <c r="G457" s="72">
        <f>SUM(H457,K457,N457,O457,P457)</f>
        <v>1600268</v>
      </c>
      <c r="H457" s="72">
        <v>0</v>
      </c>
      <c r="I457" s="72">
        <v>0</v>
      </c>
      <c r="J457" s="72">
        <f>H457-I457</f>
        <v>0</v>
      </c>
      <c r="K457" s="72">
        <v>0</v>
      </c>
      <c r="L457" s="72">
        <v>0</v>
      </c>
      <c r="M457" s="72">
        <f>K457-L457</f>
        <v>0</v>
      </c>
      <c r="N457" s="72">
        <v>688268</v>
      </c>
      <c r="O457" s="72">
        <v>912000</v>
      </c>
      <c r="P457" s="72">
        <v>0</v>
      </c>
      <c r="Q457" s="161"/>
      <c r="R457" s="151"/>
      <c r="S457" s="140">
        <f t="shared" si="142"/>
        <v>1600268</v>
      </c>
      <c r="T457" s="142">
        <v>1600268</v>
      </c>
      <c r="U457" s="141">
        <f t="shared" si="143"/>
        <v>0</v>
      </c>
    </row>
    <row r="458" spans="1:21" s="4" customFormat="1" ht="48" customHeight="1">
      <c r="A458" s="153"/>
      <c r="B458" s="153"/>
      <c r="C458" s="153"/>
      <c r="D458" s="155"/>
      <c r="E458" s="98" t="s">
        <v>8</v>
      </c>
      <c r="F458" s="103"/>
      <c r="G458" s="73">
        <f t="shared" ref="G458:P458" si="165">G457-G456</f>
        <v>0</v>
      </c>
      <c r="H458" s="73">
        <f t="shared" si="165"/>
        <v>0</v>
      </c>
      <c r="I458" s="73">
        <f t="shared" si="165"/>
        <v>0</v>
      </c>
      <c r="J458" s="73">
        <f t="shared" si="165"/>
        <v>0</v>
      </c>
      <c r="K458" s="73">
        <f t="shared" si="165"/>
        <v>0</v>
      </c>
      <c r="L458" s="73">
        <f t="shared" si="165"/>
        <v>0</v>
      </c>
      <c r="M458" s="73">
        <f t="shared" si="165"/>
        <v>0</v>
      </c>
      <c r="N458" s="73">
        <f t="shared" si="165"/>
        <v>0</v>
      </c>
      <c r="O458" s="73">
        <f t="shared" si="165"/>
        <v>0</v>
      </c>
      <c r="P458" s="73">
        <f t="shared" si="165"/>
        <v>0</v>
      </c>
      <c r="Q458" s="161"/>
      <c r="R458" s="152"/>
      <c r="S458" s="140">
        <f t="shared" ref="S458:S503" si="166">SUM(H458,K458,N458,O458,P458)</f>
        <v>0</v>
      </c>
      <c r="T458" s="142">
        <v>0</v>
      </c>
      <c r="U458" s="141">
        <f t="shared" ref="U458:U503" si="167">IF(S458=G458,0,1)</f>
        <v>0</v>
      </c>
    </row>
    <row r="459" spans="1:21" s="4" customFormat="1" ht="58.5" customHeight="1">
      <c r="A459" s="153" t="s">
        <v>1258</v>
      </c>
      <c r="B459" s="153" t="s">
        <v>1259</v>
      </c>
      <c r="C459" s="153" t="s">
        <v>1263</v>
      </c>
      <c r="D459" s="155" t="s">
        <v>1244</v>
      </c>
      <c r="E459" s="98" t="s">
        <v>6</v>
      </c>
      <c r="F459" s="103" t="s">
        <v>1264</v>
      </c>
      <c r="G459" s="72">
        <f>SUM(H459,K459,N459,O459,P459)</f>
        <v>1292400</v>
      </c>
      <c r="H459" s="72">
        <v>0</v>
      </c>
      <c r="I459" s="72">
        <v>0</v>
      </c>
      <c r="J459" s="72">
        <f>H459-I459</f>
        <v>0</v>
      </c>
      <c r="K459" s="72">
        <v>0</v>
      </c>
      <c r="L459" s="72">
        <v>0</v>
      </c>
      <c r="M459" s="72">
        <f>K459-L459</f>
        <v>0</v>
      </c>
      <c r="N459" s="72">
        <v>499942</v>
      </c>
      <c r="O459" s="72">
        <v>792458</v>
      </c>
      <c r="P459" s="72">
        <v>0</v>
      </c>
      <c r="Q459" s="161" t="s">
        <v>879</v>
      </c>
      <c r="R459" s="150"/>
      <c r="S459" s="140">
        <f t="shared" si="166"/>
        <v>1292400</v>
      </c>
      <c r="T459" s="142">
        <v>1292400</v>
      </c>
      <c r="U459" s="141">
        <f t="shared" si="167"/>
        <v>0</v>
      </c>
    </row>
    <row r="460" spans="1:21" s="4" customFormat="1" ht="58.5" customHeight="1">
      <c r="A460" s="153"/>
      <c r="B460" s="153"/>
      <c r="C460" s="153"/>
      <c r="D460" s="155"/>
      <c r="E460" s="98" t="s">
        <v>7</v>
      </c>
      <c r="F460" s="103" t="s">
        <v>1264</v>
      </c>
      <c r="G460" s="72">
        <f>SUM(H460,K460,N460,O460,P460)</f>
        <v>1292400</v>
      </c>
      <c r="H460" s="72">
        <v>0</v>
      </c>
      <c r="I460" s="72">
        <v>0</v>
      </c>
      <c r="J460" s="72">
        <f>H460-I460</f>
        <v>0</v>
      </c>
      <c r="K460" s="72">
        <v>0</v>
      </c>
      <c r="L460" s="72">
        <v>0</v>
      </c>
      <c r="M460" s="72">
        <f>K460-L460</f>
        <v>0</v>
      </c>
      <c r="N460" s="72">
        <v>499942</v>
      </c>
      <c r="O460" s="72">
        <v>792458</v>
      </c>
      <c r="P460" s="72">
        <v>0</v>
      </c>
      <c r="Q460" s="161"/>
      <c r="R460" s="151"/>
      <c r="S460" s="140">
        <f t="shared" si="166"/>
        <v>1292400</v>
      </c>
      <c r="T460" s="142">
        <v>1292400</v>
      </c>
      <c r="U460" s="141">
        <f t="shared" si="167"/>
        <v>0</v>
      </c>
    </row>
    <row r="461" spans="1:21" s="13" customFormat="1" ht="47.25" customHeight="1">
      <c r="A461" s="153"/>
      <c r="B461" s="153"/>
      <c r="C461" s="153"/>
      <c r="D461" s="155"/>
      <c r="E461" s="98" t="s">
        <v>8</v>
      </c>
      <c r="F461" s="103"/>
      <c r="G461" s="73">
        <f t="shared" ref="G461:P461" si="168">G460-G459</f>
        <v>0</v>
      </c>
      <c r="H461" s="73">
        <f t="shared" si="168"/>
        <v>0</v>
      </c>
      <c r="I461" s="73">
        <f t="shared" si="168"/>
        <v>0</v>
      </c>
      <c r="J461" s="73">
        <f t="shared" si="168"/>
        <v>0</v>
      </c>
      <c r="K461" s="73">
        <f t="shared" si="168"/>
        <v>0</v>
      </c>
      <c r="L461" s="73">
        <f t="shared" si="168"/>
        <v>0</v>
      </c>
      <c r="M461" s="73">
        <f t="shared" si="168"/>
        <v>0</v>
      </c>
      <c r="N461" s="73">
        <f t="shared" si="168"/>
        <v>0</v>
      </c>
      <c r="O461" s="73">
        <f t="shared" si="168"/>
        <v>0</v>
      </c>
      <c r="P461" s="73">
        <f t="shared" si="168"/>
        <v>0</v>
      </c>
      <c r="Q461" s="161"/>
      <c r="R461" s="152"/>
      <c r="S461" s="140">
        <f t="shared" si="166"/>
        <v>0</v>
      </c>
      <c r="T461" s="147">
        <v>0</v>
      </c>
      <c r="U461" s="141">
        <f t="shared" si="167"/>
        <v>0</v>
      </c>
    </row>
    <row r="462" spans="1:21" s="4" customFormat="1" ht="54" customHeight="1">
      <c r="A462" s="153" t="s">
        <v>1258</v>
      </c>
      <c r="B462" s="153" t="s">
        <v>1259</v>
      </c>
      <c r="C462" s="153" t="s">
        <v>20</v>
      </c>
      <c r="D462" s="155" t="s">
        <v>1244</v>
      </c>
      <c r="E462" s="98" t="s">
        <v>6</v>
      </c>
      <c r="F462" s="103" t="s">
        <v>1265</v>
      </c>
      <c r="G462" s="72">
        <f>SUM(H462,K462,N462,O462,P462)</f>
        <v>4744413</v>
      </c>
      <c r="H462" s="72">
        <v>477413</v>
      </c>
      <c r="I462" s="72">
        <v>105975</v>
      </c>
      <c r="J462" s="72">
        <f>H462-I462</f>
        <v>371438</v>
      </c>
      <c r="K462" s="72">
        <v>302000</v>
      </c>
      <c r="L462" s="72">
        <v>0</v>
      </c>
      <c r="M462" s="72">
        <f>K462-L462</f>
        <v>302000</v>
      </c>
      <c r="N462" s="72">
        <v>242000</v>
      </c>
      <c r="O462" s="72">
        <v>3723000</v>
      </c>
      <c r="P462" s="72">
        <v>0</v>
      </c>
      <c r="Q462" s="161" t="s">
        <v>880</v>
      </c>
      <c r="R462" s="150"/>
      <c r="S462" s="140">
        <f t="shared" si="166"/>
        <v>4744413</v>
      </c>
      <c r="T462" s="142">
        <v>4744413</v>
      </c>
      <c r="U462" s="141">
        <f t="shared" si="167"/>
        <v>0</v>
      </c>
    </row>
    <row r="463" spans="1:21" s="4" customFormat="1" ht="54" customHeight="1">
      <c r="A463" s="153"/>
      <c r="B463" s="153"/>
      <c r="C463" s="153"/>
      <c r="D463" s="155"/>
      <c r="E463" s="98" t="s">
        <v>7</v>
      </c>
      <c r="F463" s="103" t="s">
        <v>1265</v>
      </c>
      <c r="G463" s="72">
        <f>SUM(H463,K463,N463,O463,P463)</f>
        <v>4744413</v>
      </c>
      <c r="H463" s="72">
        <v>477413</v>
      </c>
      <c r="I463" s="72">
        <v>105975</v>
      </c>
      <c r="J463" s="72">
        <f>H463-I463</f>
        <v>371438</v>
      </c>
      <c r="K463" s="72">
        <v>302000</v>
      </c>
      <c r="L463" s="72">
        <v>0</v>
      </c>
      <c r="M463" s="72">
        <f>K463-L463</f>
        <v>302000</v>
      </c>
      <c r="N463" s="72">
        <v>242000</v>
      </c>
      <c r="O463" s="72">
        <v>3723000</v>
      </c>
      <c r="P463" s="72">
        <v>0</v>
      </c>
      <c r="Q463" s="161"/>
      <c r="R463" s="151"/>
      <c r="S463" s="140">
        <f t="shared" si="166"/>
        <v>4744413</v>
      </c>
      <c r="T463" s="142">
        <v>4744413</v>
      </c>
      <c r="U463" s="141">
        <f t="shared" si="167"/>
        <v>0</v>
      </c>
    </row>
    <row r="464" spans="1:21" s="13" customFormat="1" ht="54" customHeight="1">
      <c r="A464" s="153"/>
      <c r="B464" s="153"/>
      <c r="C464" s="153"/>
      <c r="D464" s="155"/>
      <c r="E464" s="98" t="s">
        <v>8</v>
      </c>
      <c r="F464" s="103"/>
      <c r="G464" s="73">
        <f t="shared" ref="G464:P464" si="169">G463-G462</f>
        <v>0</v>
      </c>
      <c r="H464" s="73">
        <f t="shared" si="169"/>
        <v>0</v>
      </c>
      <c r="I464" s="73">
        <f t="shared" si="169"/>
        <v>0</v>
      </c>
      <c r="J464" s="73">
        <f t="shared" si="169"/>
        <v>0</v>
      </c>
      <c r="K464" s="73">
        <f t="shared" si="169"/>
        <v>0</v>
      </c>
      <c r="L464" s="73">
        <f t="shared" si="169"/>
        <v>0</v>
      </c>
      <c r="M464" s="73">
        <f t="shared" si="169"/>
        <v>0</v>
      </c>
      <c r="N464" s="73">
        <f t="shared" si="169"/>
        <v>0</v>
      </c>
      <c r="O464" s="73">
        <f t="shared" si="169"/>
        <v>0</v>
      </c>
      <c r="P464" s="73">
        <f t="shared" si="169"/>
        <v>0</v>
      </c>
      <c r="Q464" s="161"/>
      <c r="R464" s="152"/>
      <c r="S464" s="140">
        <f t="shared" si="166"/>
        <v>0</v>
      </c>
      <c r="T464" s="147">
        <v>0</v>
      </c>
      <c r="U464" s="141">
        <f t="shared" si="167"/>
        <v>0</v>
      </c>
    </row>
    <row r="465" spans="1:21" s="66" customFormat="1" ht="69.75" customHeight="1">
      <c r="A465" s="227" t="s">
        <v>881</v>
      </c>
      <c r="B465" s="188" t="s">
        <v>882</v>
      </c>
      <c r="C465" s="189" t="s">
        <v>883</v>
      </c>
      <c r="D465" s="158" t="s">
        <v>124</v>
      </c>
      <c r="E465" s="98" t="s">
        <v>6</v>
      </c>
      <c r="F465" s="103"/>
      <c r="G465" s="72"/>
      <c r="H465" s="72"/>
      <c r="I465" s="72"/>
      <c r="J465" s="72"/>
      <c r="K465" s="72"/>
      <c r="L465" s="72"/>
      <c r="M465" s="72"/>
      <c r="N465" s="72"/>
      <c r="O465" s="72"/>
      <c r="P465" s="72"/>
      <c r="Q465" s="165" t="s">
        <v>933</v>
      </c>
      <c r="R465" s="150"/>
      <c r="S465" s="140">
        <f t="shared" si="166"/>
        <v>0</v>
      </c>
      <c r="T465" s="142">
        <v>0</v>
      </c>
      <c r="U465" s="141">
        <f t="shared" si="167"/>
        <v>0</v>
      </c>
    </row>
    <row r="466" spans="1:21" s="66" customFormat="1" ht="69.75" customHeight="1">
      <c r="A466" s="228"/>
      <c r="B466" s="188"/>
      <c r="C466" s="189"/>
      <c r="D466" s="158"/>
      <c r="E466" s="98" t="s">
        <v>7</v>
      </c>
      <c r="F466" s="99" t="s">
        <v>884</v>
      </c>
      <c r="G466" s="72">
        <f>SUM(H466,K466,N466,O466,P466)</f>
        <v>90000</v>
      </c>
      <c r="H466" s="72">
        <v>0</v>
      </c>
      <c r="I466" s="72">
        <v>0</v>
      </c>
      <c r="J466" s="72">
        <f>H466-I466</f>
        <v>0</v>
      </c>
      <c r="K466" s="72">
        <v>0</v>
      </c>
      <c r="L466" s="72">
        <v>0</v>
      </c>
      <c r="M466" s="72">
        <f>K466-L466</f>
        <v>0</v>
      </c>
      <c r="N466" s="72">
        <v>90000</v>
      </c>
      <c r="O466" s="72">
        <v>0</v>
      </c>
      <c r="P466" s="72">
        <v>0</v>
      </c>
      <c r="Q466" s="165"/>
      <c r="R466" s="151"/>
      <c r="S466" s="140">
        <f t="shared" si="166"/>
        <v>90000</v>
      </c>
      <c r="T466" s="142">
        <v>90000</v>
      </c>
      <c r="U466" s="141">
        <f t="shared" si="167"/>
        <v>0</v>
      </c>
    </row>
    <row r="467" spans="1:21" s="67" customFormat="1" ht="47.25" customHeight="1">
      <c r="A467" s="228"/>
      <c r="B467" s="188"/>
      <c r="C467" s="189"/>
      <c r="D467" s="158"/>
      <c r="E467" s="98" t="s">
        <v>8</v>
      </c>
      <c r="F467" s="103"/>
      <c r="G467" s="73">
        <f t="shared" ref="G467:P467" si="170">G466-G465</f>
        <v>90000</v>
      </c>
      <c r="H467" s="73">
        <f t="shared" si="170"/>
        <v>0</v>
      </c>
      <c r="I467" s="73">
        <f t="shared" si="170"/>
        <v>0</v>
      </c>
      <c r="J467" s="73">
        <f t="shared" si="170"/>
        <v>0</v>
      </c>
      <c r="K467" s="73">
        <f t="shared" si="170"/>
        <v>0</v>
      </c>
      <c r="L467" s="73">
        <f t="shared" si="170"/>
        <v>0</v>
      </c>
      <c r="M467" s="73">
        <f t="shared" si="170"/>
        <v>0</v>
      </c>
      <c r="N467" s="73">
        <f t="shared" si="170"/>
        <v>90000</v>
      </c>
      <c r="O467" s="73">
        <f t="shared" si="170"/>
        <v>0</v>
      </c>
      <c r="P467" s="73">
        <f t="shared" si="170"/>
        <v>0</v>
      </c>
      <c r="Q467" s="165"/>
      <c r="R467" s="152"/>
      <c r="S467" s="140">
        <f t="shared" si="166"/>
        <v>90000</v>
      </c>
      <c r="T467" s="147">
        <v>90000</v>
      </c>
      <c r="U467" s="141">
        <f t="shared" si="167"/>
        <v>0</v>
      </c>
    </row>
    <row r="468" spans="1:21" s="68" customFormat="1" ht="49.5" customHeight="1">
      <c r="A468" s="159" t="s">
        <v>885</v>
      </c>
      <c r="B468" s="159" t="s">
        <v>882</v>
      </c>
      <c r="C468" s="159" t="s">
        <v>886</v>
      </c>
      <c r="D468" s="157" t="s">
        <v>124</v>
      </c>
      <c r="E468" s="98" t="s">
        <v>6</v>
      </c>
      <c r="F468" s="103"/>
      <c r="G468" s="72"/>
      <c r="H468" s="72"/>
      <c r="I468" s="72"/>
      <c r="J468" s="72"/>
      <c r="K468" s="72"/>
      <c r="L468" s="72"/>
      <c r="M468" s="72"/>
      <c r="N468" s="72"/>
      <c r="O468" s="72"/>
      <c r="P468" s="72"/>
      <c r="Q468" s="165" t="s">
        <v>933</v>
      </c>
      <c r="R468" s="150"/>
      <c r="S468" s="140">
        <f t="shared" si="166"/>
        <v>0</v>
      </c>
      <c r="T468" s="142">
        <v>0</v>
      </c>
      <c r="U468" s="141">
        <f t="shared" si="167"/>
        <v>0</v>
      </c>
    </row>
    <row r="469" spans="1:21" s="68" customFormat="1" ht="69.75" customHeight="1">
      <c r="A469" s="160"/>
      <c r="B469" s="160"/>
      <c r="C469" s="160"/>
      <c r="D469" s="158"/>
      <c r="E469" s="98" t="s">
        <v>7</v>
      </c>
      <c r="F469" s="99" t="s">
        <v>887</v>
      </c>
      <c r="G469" s="72">
        <f>SUM(H469,K469,N469,O469,P469)</f>
        <v>631353</v>
      </c>
      <c r="H469" s="72">
        <v>0</v>
      </c>
      <c r="I469" s="72">
        <v>0</v>
      </c>
      <c r="J469" s="72">
        <f>H469-I469</f>
        <v>0</v>
      </c>
      <c r="K469" s="72">
        <v>0</v>
      </c>
      <c r="L469" s="72">
        <v>0</v>
      </c>
      <c r="M469" s="72">
        <f>K469-L469</f>
        <v>0</v>
      </c>
      <c r="N469" s="101">
        <v>631353</v>
      </c>
      <c r="O469" s="72">
        <v>0</v>
      </c>
      <c r="P469" s="72">
        <v>0</v>
      </c>
      <c r="Q469" s="165"/>
      <c r="R469" s="151"/>
      <c r="S469" s="140">
        <f t="shared" si="166"/>
        <v>631353</v>
      </c>
      <c r="T469" s="142">
        <v>631353</v>
      </c>
      <c r="U469" s="141">
        <f t="shared" si="167"/>
        <v>0</v>
      </c>
    </row>
    <row r="470" spans="1:21" s="69" customFormat="1" ht="47.25" customHeight="1">
      <c r="A470" s="160"/>
      <c r="B470" s="160"/>
      <c r="C470" s="160"/>
      <c r="D470" s="158"/>
      <c r="E470" s="98" t="s">
        <v>8</v>
      </c>
      <c r="F470" s="103"/>
      <c r="G470" s="73">
        <f t="shared" ref="G470:P470" si="171">G469-G468</f>
        <v>631353</v>
      </c>
      <c r="H470" s="73">
        <f t="shared" si="171"/>
        <v>0</v>
      </c>
      <c r="I470" s="73">
        <f t="shared" si="171"/>
        <v>0</v>
      </c>
      <c r="J470" s="73">
        <f t="shared" si="171"/>
        <v>0</v>
      </c>
      <c r="K470" s="73">
        <f t="shared" si="171"/>
        <v>0</v>
      </c>
      <c r="L470" s="73">
        <f t="shared" si="171"/>
        <v>0</v>
      </c>
      <c r="M470" s="73">
        <f t="shared" si="171"/>
        <v>0</v>
      </c>
      <c r="N470" s="73">
        <f t="shared" si="171"/>
        <v>631353</v>
      </c>
      <c r="O470" s="73">
        <f t="shared" si="171"/>
        <v>0</v>
      </c>
      <c r="P470" s="73">
        <f t="shared" si="171"/>
        <v>0</v>
      </c>
      <c r="Q470" s="165"/>
      <c r="R470" s="152"/>
      <c r="S470" s="140">
        <f t="shared" si="166"/>
        <v>631353</v>
      </c>
      <c r="T470" s="147">
        <v>631353</v>
      </c>
      <c r="U470" s="141">
        <f t="shared" si="167"/>
        <v>0</v>
      </c>
    </row>
    <row r="471" spans="1:21" s="4" customFormat="1" ht="69.75" customHeight="1">
      <c r="A471" s="153" t="s">
        <v>1266</v>
      </c>
      <c r="B471" s="153" t="s">
        <v>1267</v>
      </c>
      <c r="C471" s="153" t="s">
        <v>1268</v>
      </c>
      <c r="D471" s="155" t="s">
        <v>1269</v>
      </c>
      <c r="E471" s="98" t="s">
        <v>6</v>
      </c>
      <c r="F471" s="103" t="s">
        <v>1270</v>
      </c>
      <c r="G471" s="72">
        <f>SUM(H471,K471,N471,O471,P471)</f>
        <v>4900000</v>
      </c>
      <c r="H471" s="72">
        <v>0</v>
      </c>
      <c r="I471" s="72">
        <v>0</v>
      </c>
      <c r="J471" s="72">
        <f>H471-I471</f>
        <v>0</v>
      </c>
      <c r="K471" s="72">
        <v>0</v>
      </c>
      <c r="L471" s="72">
        <v>0</v>
      </c>
      <c r="M471" s="72">
        <f>K471-L471</f>
        <v>0</v>
      </c>
      <c r="N471" s="72">
        <v>2598908</v>
      </c>
      <c r="O471" s="72">
        <v>2301092</v>
      </c>
      <c r="P471" s="72">
        <v>0</v>
      </c>
      <c r="Q471" s="165" t="s">
        <v>888</v>
      </c>
      <c r="R471" s="150"/>
      <c r="S471" s="140">
        <f t="shared" si="166"/>
        <v>4900000</v>
      </c>
      <c r="T471" s="142">
        <v>4900000</v>
      </c>
      <c r="U471" s="141">
        <f t="shared" si="167"/>
        <v>0</v>
      </c>
    </row>
    <row r="472" spans="1:21" s="4" customFormat="1" ht="69.75" customHeight="1">
      <c r="A472" s="154"/>
      <c r="B472" s="154"/>
      <c r="C472" s="154"/>
      <c r="D472" s="155"/>
      <c r="E472" s="98" t="s">
        <v>7</v>
      </c>
      <c r="F472" s="103" t="s">
        <v>1270</v>
      </c>
      <c r="G472" s="72">
        <f>SUM(H472,K472,N472,O472,P472)</f>
        <v>4900000</v>
      </c>
      <c r="H472" s="72">
        <v>0</v>
      </c>
      <c r="I472" s="72">
        <v>0</v>
      </c>
      <c r="J472" s="72">
        <f>H472-I472</f>
        <v>0</v>
      </c>
      <c r="K472" s="72">
        <v>0</v>
      </c>
      <c r="L472" s="72">
        <v>0</v>
      </c>
      <c r="M472" s="72">
        <f>K472-L472</f>
        <v>0</v>
      </c>
      <c r="N472" s="72">
        <v>2598908</v>
      </c>
      <c r="O472" s="72">
        <v>2301092</v>
      </c>
      <c r="P472" s="72">
        <v>0</v>
      </c>
      <c r="Q472" s="165"/>
      <c r="R472" s="151"/>
      <c r="S472" s="140">
        <f t="shared" si="166"/>
        <v>4900000</v>
      </c>
      <c r="T472" s="142">
        <v>4900000</v>
      </c>
      <c r="U472" s="141">
        <f t="shared" si="167"/>
        <v>0</v>
      </c>
    </row>
    <row r="473" spans="1:21" s="13" customFormat="1" ht="47.25" customHeight="1">
      <c r="A473" s="154"/>
      <c r="B473" s="154"/>
      <c r="C473" s="154"/>
      <c r="D473" s="155"/>
      <c r="E473" s="98" t="s">
        <v>8</v>
      </c>
      <c r="F473" s="103"/>
      <c r="G473" s="73">
        <f t="shared" ref="G473:P473" si="172">G472-G471</f>
        <v>0</v>
      </c>
      <c r="H473" s="73">
        <f t="shared" si="172"/>
        <v>0</v>
      </c>
      <c r="I473" s="73">
        <f t="shared" si="172"/>
        <v>0</v>
      </c>
      <c r="J473" s="73">
        <f t="shared" si="172"/>
        <v>0</v>
      </c>
      <c r="K473" s="73">
        <f t="shared" si="172"/>
        <v>0</v>
      </c>
      <c r="L473" s="73">
        <f t="shared" si="172"/>
        <v>0</v>
      </c>
      <c r="M473" s="73">
        <f t="shared" si="172"/>
        <v>0</v>
      </c>
      <c r="N473" s="73">
        <f t="shared" si="172"/>
        <v>0</v>
      </c>
      <c r="O473" s="73">
        <f t="shared" si="172"/>
        <v>0</v>
      </c>
      <c r="P473" s="73">
        <f t="shared" si="172"/>
        <v>0</v>
      </c>
      <c r="Q473" s="165"/>
      <c r="R473" s="152"/>
      <c r="S473" s="140">
        <f t="shared" si="166"/>
        <v>0</v>
      </c>
      <c r="T473" s="147">
        <v>0</v>
      </c>
      <c r="U473" s="141">
        <f t="shared" si="167"/>
        <v>0</v>
      </c>
    </row>
    <row r="474" spans="1:21" s="70" customFormat="1" ht="51.75" customHeight="1">
      <c r="A474" s="159" t="s">
        <v>889</v>
      </c>
      <c r="B474" s="159" t="s">
        <v>890</v>
      </c>
      <c r="C474" s="159" t="s">
        <v>891</v>
      </c>
      <c r="D474" s="157" t="s">
        <v>892</v>
      </c>
      <c r="E474" s="98" t="s">
        <v>6</v>
      </c>
      <c r="F474" s="103"/>
      <c r="G474" s="72"/>
      <c r="H474" s="72"/>
      <c r="I474" s="72"/>
      <c r="J474" s="72"/>
      <c r="K474" s="72"/>
      <c r="L474" s="72"/>
      <c r="M474" s="72"/>
      <c r="N474" s="72"/>
      <c r="O474" s="72"/>
      <c r="P474" s="72"/>
      <c r="Q474" s="165" t="s">
        <v>933</v>
      </c>
      <c r="R474" s="150"/>
      <c r="S474" s="140">
        <f t="shared" si="166"/>
        <v>0</v>
      </c>
      <c r="T474" s="142">
        <v>0</v>
      </c>
      <c r="U474" s="141">
        <f t="shared" si="167"/>
        <v>0</v>
      </c>
    </row>
    <row r="475" spans="1:21" s="70" customFormat="1" ht="51.75" customHeight="1">
      <c r="A475" s="160"/>
      <c r="B475" s="160"/>
      <c r="C475" s="160"/>
      <c r="D475" s="158"/>
      <c r="E475" s="98" t="s">
        <v>7</v>
      </c>
      <c r="F475" s="99" t="s">
        <v>893</v>
      </c>
      <c r="G475" s="72">
        <f>SUM(H475,K475,N475,O475,P475)</f>
        <v>570000</v>
      </c>
      <c r="H475" s="62">
        <v>0</v>
      </c>
      <c r="I475" s="62">
        <v>0</v>
      </c>
      <c r="J475" s="72">
        <f>H475-I475</f>
        <v>0</v>
      </c>
      <c r="K475" s="62">
        <v>0</v>
      </c>
      <c r="L475" s="62">
        <v>0</v>
      </c>
      <c r="M475" s="62">
        <f>K475-L475</f>
        <v>0</v>
      </c>
      <c r="N475" s="101">
        <v>570000</v>
      </c>
      <c r="O475" s="62">
        <v>0</v>
      </c>
      <c r="P475" s="62">
        <v>0</v>
      </c>
      <c r="Q475" s="165"/>
      <c r="R475" s="151"/>
      <c r="S475" s="140">
        <f t="shared" si="166"/>
        <v>570000</v>
      </c>
      <c r="T475" s="142">
        <v>570000</v>
      </c>
      <c r="U475" s="141">
        <f t="shared" si="167"/>
        <v>0</v>
      </c>
    </row>
    <row r="476" spans="1:21" s="71" customFormat="1" ht="51.75" customHeight="1">
      <c r="A476" s="160"/>
      <c r="B476" s="160"/>
      <c r="C476" s="160"/>
      <c r="D476" s="158"/>
      <c r="E476" s="98" t="s">
        <v>8</v>
      </c>
      <c r="F476" s="103"/>
      <c r="G476" s="73">
        <f t="shared" ref="G476:P476" si="173">G475-G474</f>
        <v>570000</v>
      </c>
      <c r="H476" s="73">
        <f t="shared" si="173"/>
        <v>0</v>
      </c>
      <c r="I476" s="73">
        <f t="shared" si="173"/>
        <v>0</v>
      </c>
      <c r="J476" s="73">
        <f t="shared" si="173"/>
        <v>0</v>
      </c>
      <c r="K476" s="73">
        <f t="shared" si="173"/>
        <v>0</v>
      </c>
      <c r="L476" s="73">
        <f t="shared" si="173"/>
        <v>0</v>
      </c>
      <c r="M476" s="73">
        <f t="shared" si="173"/>
        <v>0</v>
      </c>
      <c r="N476" s="73">
        <f t="shared" si="173"/>
        <v>570000</v>
      </c>
      <c r="O476" s="73">
        <f t="shared" si="173"/>
        <v>0</v>
      </c>
      <c r="P476" s="73">
        <f t="shared" si="173"/>
        <v>0</v>
      </c>
      <c r="Q476" s="165"/>
      <c r="R476" s="152"/>
      <c r="S476" s="140">
        <f t="shared" si="166"/>
        <v>570000</v>
      </c>
      <c r="T476" s="147">
        <v>570000</v>
      </c>
      <c r="U476" s="141">
        <f t="shared" si="167"/>
        <v>0</v>
      </c>
    </row>
    <row r="477" spans="1:21" s="74" customFormat="1" ht="52.5" customHeight="1">
      <c r="A477" s="159" t="s">
        <v>889</v>
      </c>
      <c r="B477" s="159" t="s">
        <v>890</v>
      </c>
      <c r="C477" s="166" t="s">
        <v>894</v>
      </c>
      <c r="D477" s="157" t="s">
        <v>892</v>
      </c>
      <c r="E477" s="98" t="s">
        <v>6</v>
      </c>
      <c r="F477" s="103"/>
      <c r="G477" s="72"/>
      <c r="H477" s="72"/>
      <c r="I477" s="72"/>
      <c r="J477" s="72"/>
      <c r="K477" s="72"/>
      <c r="L477" s="72"/>
      <c r="M477" s="72"/>
      <c r="N477" s="72"/>
      <c r="O477" s="72"/>
      <c r="P477" s="72"/>
      <c r="Q477" s="165" t="s">
        <v>933</v>
      </c>
      <c r="R477" s="150"/>
      <c r="S477" s="140">
        <f t="shared" si="166"/>
        <v>0</v>
      </c>
      <c r="T477" s="142">
        <v>0</v>
      </c>
      <c r="U477" s="141">
        <f t="shared" si="167"/>
        <v>0</v>
      </c>
    </row>
    <row r="478" spans="1:21" s="74" customFormat="1" ht="52.5" customHeight="1">
      <c r="A478" s="160"/>
      <c r="B478" s="160"/>
      <c r="C478" s="166"/>
      <c r="D478" s="158"/>
      <c r="E478" s="98" t="s">
        <v>7</v>
      </c>
      <c r="F478" s="99" t="s">
        <v>895</v>
      </c>
      <c r="G478" s="72">
        <f>SUM(H478,K478,N478,O478,P478)</f>
        <v>1437371</v>
      </c>
      <c r="H478" s="62">
        <v>0</v>
      </c>
      <c r="I478" s="62">
        <v>0</v>
      </c>
      <c r="J478" s="72">
        <f>H478-I478</f>
        <v>0</v>
      </c>
      <c r="K478" s="62">
        <v>0</v>
      </c>
      <c r="L478" s="62">
        <v>0</v>
      </c>
      <c r="M478" s="62">
        <f>K478-L478</f>
        <v>0</v>
      </c>
      <c r="N478" s="101">
        <v>1155355</v>
      </c>
      <c r="O478" s="101">
        <v>282016</v>
      </c>
      <c r="P478" s="62">
        <v>0</v>
      </c>
      <c r="Q478" s="165"/>
      <c r="R478" s="151"/>
      <c r="S478" s="140">
        <f t="shared" si="166"/>
        <v>1437371</v>
      </c>
      <c r="T478" s="142">
        <v>1437371</v>
      </c>
      <c r="U478" s="141">
        <f t="shared" si="167"/>
        <v>0</v>
      </c>
    </row>
    <row r="479" spans="1:21" s="75" customFormat="1" ht="52.5" customHeight="1">
      <c r="A479" s="160"/>
      <c r="B479" s="160"/>
      <c r="C479" s="166"/>
      <c r="D479" s="158"/>
      <c r="E479" s="98" t="s">
        <v>8</v>
      </c>
      <c r="F479" s="103"/>
      <c r="G479" s="73">
        <f t="shared" ref="G479:P479" si="174">G478-G477</f>
        <v>1437371</v>
      </c>
      <c r="H479" s="73">
        <f t="shared" si="174"/>
        <v>0</v>
      </c>
      <c r="I479" s="73">
        <f t="shared" si="174"/>
        <v>0</v>
      </c>
      <c r="J479" s="73">
        <f t="shared" si="174"/>
        <v>0</v>
      </c>
      <c r="K479" s="73">
        <f t="shared" si="174"/>
        <v>0</v>
      </c>
      <c r="L479" s="73">
        <f t="shared" si="174"/>
        <v>0</v>
      </c>
      <c r="M479" s="73">
        <f t="shared" si="174"/>
        <v>0</v>
      </c>
      <c r="N479" s="73">
        <f t="shared" si="174"/>
        <v>1155355</v>
      </c>
      <c r="O479" s="73">
        <f t="shared" si="174"/>
        <v>282016</v>
      </c>
      <c r="P479" s="73">
        <f t="shared" si="174"/>
        <v>0</v>
      </c>
      <c r="Q479" s="165"/>
      <c r="R479" s="152"/>
      <c r="S479" s="140">
        <f t="shared" si="166"/>
        <v>1437371</v>
      </c>
      <c r="T479" s="147">
        <v>1437371</v>
      </c>
      <c r="U479" s="141">
        <f t="shared" si="167"/>
        <v>0</v>
      </c>
    </row>
    <row r="480" spans="1:21" s="76" customFormat="1" ht="45.75" customHeight="1">
      <c r="A480" s="159" t="s">
        <v>131</v>
      </c>
      <c r="B480" s="159" t="s">
        <v>896</v>
      </c>
      <c r="C480" s="159" t="s">
        <v>897</v>
      </c>
      <c r="D480" s="157" t="s">
        <v>898</v>
      </c>
      <c r="E480" s="98" t="s">
        <v>6</v>
      </c>
      <c r="F480" s="103"/>
      <c r="G480" s="72"/>
      <c r="H480" s="72"/>
      <c r="I480" s="72"/>
      <c r="J480" s="72"/>
      <c r="K480" s="72"/>
      <c r="L480" s="72"/>
      <c r="M480" s="72"/>
      <c r="N480" s="72"/>
      <c r="O480" s="72"/>
      <c r="P480" s="72"/>
      <c r="Q480" s="161" t="s">
        <v>947</v>
      </c>
      <c r="R480" s="150"/>
      <c r="S480" s="140">
        <f t="shared" si="166"/>
        <v>0</v>
      </c>
      <c r="T480" s="142">
        <v>0</v>
      </c>
      <c r="U480" s="141">
        <f t="shared" si="167"/>
        <v>0</v>
      </c>
    </row>
    <row r="481" spans="1:21" s="76" customFormat="1" ht="45.75" customHeight="1">
      <c r="A481" s="160"/>
      <c r="B481" s="160"/>
      <c r="C481" s="160"/>
      <c r="D481" s="158"/>
      <c r="E481" s="98" t="s">
        <v>7</v>
      </c>
      <c r="F481" s="99" t="s">
        <v>899</v>
      </c>
      <c r="G481" s="72">
        <f>SUM(H481,K481,N481,O481,P481)</f>
        <v>550000</v>
      </c>
      <c r="H481" s="62">
        <v>0</v>
      </c>
      <c r="I481" s="62">
        <v>0</v>
      </c>
      <c r="J481" s="72">
        <f>H481-I481</f>
        <v>0</v>
      </c>
      <c r="K481" s="62">
        <v>0</v>
      </c>
      <c r="L481" s="62">
        <v>0</v>
      </c>
      <c r="M481" s="62">
        <f>K481-L481</f>
        <v>0</v>
      </c>
      <c r="N481" s="101">
        <v>550000</v>
      </c>
      <c r="O481" s="62">
        <v>0</v>
      </c>
      <c r="P481" s="62">
        <v>0</v>
      </c>
      <c r="Q481" s="161"/>
      <c r="R481" s="151"/>
      <c r="S481" s="140">
        <f t="shared" si="166"/>
        <v>550000</v>
      </c>
      <c r="T481" s="142">
        <v>550000</v>
      </c>
      <c r="U481" s="141">
        <f t="shared" si="167"/>
        <v>0</v>
      </c>
    </row>
    <row r="482" spans="1:21" s="77" customFormat="1" ht="45.75" customHeight="1">
      <c r="A482" s="160"/>
      <c r="B482" s="160"/>
      <c r="C482" s="160"/>
      <c r="D482" s="158"/>
      <c r="E482" s="98" t="s">
        <v>8</v>
      </c>
      <c r="F482" s="103"/>
      <c r="G482" s="73">
        <f t="shared" ref="G482:P482" si="175">G481-G480</f>
        <v>550000</v>
      </c>
      <c r="H482" s="73">
        <f t="shared" si="175"/>
        <v>0</v>
      </c>
      <c r="I482" s="73">
        <f t="shared" si="175"/>
        <v>0</v>
      </c>
      <c r="J482" s="73">
        <f t="shared" si="175"/>
        <v>0</v>
      </c>
      <c r="K482" s="73">
        <f t="shared" si="175"/>
        <v>0</v>
      </c>
      <c r="L482" s="73">
        <f t="shared" si="175"/>
        <v>0</v>
      </c>
      <c r="M482" s="73">
        <f t="shared" si="175"/>
        <v>0</v>
      </c>
      <c r="N482" s="73">
        <f t="shared" si="175"/>
        <v>550000</v>
      </c>
      <c r="O482" s="73">
        <f t="shared" si="175"/>
        <v>0</v>
      </c>
      <c r="P482" s="73">
        <f t="shared" si="175"/>
        <v>0</v>
      </c>
      <c r="Q482" s="161"/>
      <c r="R482" s="152"/>
      <c r="S482" s="140">
        <f t="shared" si="166"/>
        <v>550000</v>
      </c>
      <c r="T482" s="147">
        <v>550000</v>
      </c>
      <c r="U482" s="141">
        <f t="shared" si="167"/>
        <v>0</v>
      </c>
    </row>
    <row r="483" spans="1:21" s="78" customFormat="1" ht="45.75" customHeight="1">
      <c r="A483" s="159" t="s">
        <v>131</v>
      </c>
      <c r="B483" s="159" t="s">
        <v>896</v>
      </c>
      <c r="C483" s="159" t="s">
        <v>900</v>
      </c>
      <c r="D483" s="157" t="s">
        <v>898</v>
      </c>
      <c r="E483" s="98" t="s">
        <v>6</v>
      </c>
      <c r="F483" s="103"/>
      <c r="G483" s="72"/>
      <c r="H483" s="72"/>
      <c r="I483" s="72"/>
      <c r="J483" s="72"/>
      <c r="K483" s="72"/>
      <c r="L483" s="72"/>
      <c r="M483" s="72"/>
      <c r="N483" s="72"/>
      <c r="O483" s="72"/>
      <c r="P483" s="72"/>
      <c r="Q483" s="161" t="s">
        <v>947</v>
      </c>
      <c r="R483" s="150"/>
      <c r="S483" s="140">
        <f t="shared" si="166"/>
        <v>0</v>
      </c>
      <c r="T483" s="142">
        <v>0</v>
      </c>
      <c r="U483" s="141">
        <f t="shared" si="167"/>
        <v>0</v>
      </c>
    </row>
    <row r="484" spans="1:21" s="78" customFormat="1" ht="45.75" customHeight="1">
      <c r="A484" s="160"/>
      <c r="B484" s="160"/>
      <c r="C484" s="160"/>
      <c r="D484" s="158"/>
      <c r="E484" s="98" t="s">
        <v>7</v>
      </c>
      <c r="F484" s="99" t="s">
        <v>901</v>
      </c>
      <c r="G484" s="72">
        <f>SUM(H484,K484,N484,O484,P484)</f>
        <v>350000</v>
      </c>
      <c r="H484" s="62">
        <v>0</v>
      </c>
      <c r="I484" s="62">
        <v>0</v>
      </c>
      <c r="J484" s="72">
        <f>H484-I484</f>
        <v>0</v>
      </c>
      <c r="K484" s="62">
        <v>0</v>
      </c>
      <c r="L484" s="62">
        <v>0</v>
      </c>
      <c r="M484" s="62">
        <f>K484-L484</f>
        <v>0</v>
      </c>
      <c r="N484" s="101">
        <v>350000</v>
      </c>
      <c r="O484" s="62">
        <v>0</v>
      </c>
      <c r="P484" s="62">
        <v>0</v>
      </c>
      <c r="Q484" s="161"/>
      <c r="R484" s="151"/>
      <c r="S484" s="140">
        <f t="shared" si="166"/>
        <v>350000</v>
      </c>
      <c r="T484" s="142">
        <v>350000</v>
      </c>
      <c r="U484" s="141">
        <f t="shared" si="167"/>
        <v>0</v>
      </c>
    </row>
    <row r="485" spans="1:21" s="79" customFormat="1" ht="45.75" customHeight="1">
      <c r="A485" s="160"/>
      <c r="B485" s="160"/>
      <c r="C485" s="160"/>
      <c r="D485" s="158"/>
      <c r="E485" s="98" t="s">
        <v>8</v>
      </c>
      <c r="F485" s="103"/>
      <c r="G485" s="73">
        <f t="shared" ref="G485:P485" si="176">G484-G483</f>
        <v>350000</v>
      </c>
      <c r="H485" s="73">
        <f t="shared" si="176"/>
        <v>0</v>
      </c>
      <c r="I485" s="73">
        <f t="shared" si="176"/>
        <v>0</v>
      </c>
      <c r="J485" s="73">
        <f t="shared" si="176"/>
        <v>0</v>
      </c>
      <c r="K485" s="73">
        <f t="shared" si="176"/>
        <v>0</v>
      </c>
      <c r="L485" s="73">
        <f t="shared" si="176"/>
        <v>0</v>
      </c>
      <c r="M485" s="73">
        <f t="shared" si="176"/>
        <v>0</v>
      </c>
      <c r="N485" s="73">
        <f t="shared" si="176"/>
        <v>350000</v>
      </c>
      <c r="O485" s="73">
        <f t="shared" si="176"/>
        <v>0</v>
      </c>
      <c r="P485" s="73">
        <f t="shared" si="176"/>
        <v>0</v>
      </c>
      <c r="Q485" s="161"/>
      <c r="R485" s="152"/>
      <c r="S485" s="140">
        <f t="shared" si="166"/>
        <v>350000</v>
      </c>
      <c r="T485" s="147">
        <v>350000</v>
      </c>
      <c r="U485" s="141">
        <f t="shared" si="167"/>
        <v>0</v>
      </c>
    </row>
    <row r="486" spans="1:21" s="80" customFormat="1" ht="45.75" customHeight="1">
      <c r="A486" s="159" t="s">
        <v>131</v>
      </c>
      <c r="B486" s="159" t="s">
        <v>896</v>
      </c>
      <c r="C486" s="159" t="s">
        <v>902</v>
      </c>
      <c r="D486" s="157" t="s">
        <v>898</v>
      </c>
      <c r="E486" s="98" t="s">
        <v>6</v>
      </c>
      <c r="F486" s="103"/>
      <c r="G486" s="72"/>
      <c r="H486" s="72"/>
      <c r="I486" s="72"/>
      <c r="J486" s="72"/>
      <c r="K486" s="72"/>
      <c r="L486" s="72"/>
      <c r="M486" s="72"/>
      <c r="N486" s="72"/>
      <c r="O486" s="72"/>
      <c r="P486" s="72"/>
      <c r="Q486" s="161" t="s">
        <v>947</v>
      </c>
      <c r="R486" s="150"/>
      <c r="S486" s="140">
        <f t="shared" si="166"/>
        <v>0</v>
      </c>
      <c r="T486" s="142">
        <v>0</v>
      </c>
      <c r="U486" s="141">
        <f t="shared" si="167"/>
        <v>0</v>
      </c>
    </row>
    <row r="487" spans="1:21" s="80" customFormat="1" ht="45.75" customHeight="1">
      <c r="A487" s="160"/>
      <c r="B487" s="160"/>
      <c r="C487" s="160"/>
      <c r="D487" s="158"/>
      <c r="E487" s="98" t="s">
        <v>7</v>
      </c>
      <c r="F487" s="99" t="s">
        <v>903</v>
      </c>
      <c r="G487" s="72">
        <f>SUM(H487,K487,N487,O487,P487)</f>
        <v>551000</v>
      </c>
      <c r="H487" s="62">
        <v>0</v>
      </c>
      <c r="I487" s="62">
        <v>0</v>
      </c>
      <c r="J487" s="72">
        <f>H487-I487</f>
        <v>0</v>
      </c>
      <c r="K487" s="62">
        <v>0</v>
      </c>
      <c r="L487" s="62">
        <v>0</v>
      </c>
      <c r="M487" s="62">
        <f>K487-L487</f>
        <v>0</v>
      </c>
      <c r="N487" s="101">
        <v>11000</v>
      </c>
      <c r="O487" s="101">
        <v>140000</v>
      </c>
      <c r="P487" s="101">
        <v>400000</v>
      </c>
      <c r="Q487" s="161"/>
      <c r="R487" s="151"/>
      <c r="S487" s="140">
        <f t="shared" si="166"/>
        <v>551000</v>
      </c>
      <c r="T487" s="142">
        <v>551000</v>
      </c>
      <c r="U487" s="141">
        <f t="shared" si="167"/>
        <v>0</v>
      </c>
    </row>
    <row r="488" spans="1:21" s="81" customFormat="1" ht="45.75" customHeight="1">
      <c r="A488" s="160"/>
      <c r="B488" s="160"/>
      <c r="C488" s="160"/>
      <c r="D488" s="158"/>
      <c r="E488" s="98" t="s">
        <v>8</v>
      </c>
      <c r="F488" s="103"/>
      <c r="G488" s="73">
        <f t="shared" ref="G488:P488" si="177">G487-G486</f>
        <v>551000</v>
      </c>
      <c r="H488" s="73">
        <f t="shared" si="177"/>
        <v>0</v>
      </c>
      <c r="I488" s="73">
        <f t="shared" si="177"/>
        <v>0</v>
      </c>
      <c r="J488" s="73">
        <f t="shared" si="177"/>
        <v>0</v>
      </c>
      <c r="K488" s="73">
        <f t="shared" si="177"/>
        <v>0</v>
      </c>
      <c r="L488" s="73">
        <f t="shared" si="177"/>
        <v>0</v>
      </c>
      <c r="M488" s="73">
        <f t="shared" si="177"/>
        <v>0</v>
      </c>
      <c r="N488" s="73">
        <f t="shared" si="177"/>
        <v>11000</v>
      </c>
      <c r="O488" s="73">
        <f t="shared" si="177"/>
        <v>140000</v>
      </c>
      <c r="P488" s="73">
        <f t="shared" si="177"/>
        <v>400000</v>
      </c>
      <c r="Q488" s="161"/>
      <c r="R488" s="152"/>
      <c r="S488" s="140">
        <f t="shared" si="166"/>
        <v>551000</v>
      </c>
      <c r="T488" s="147">
        <v>551000</v>
      </c>
      <c r="U488" s="141">
        <f t="shared" si="167"/>
        <v>0</v>
      </c>
    </row>
    <row r="489" spans="1:21" s="82" customFormat="1" ht="45.75" customHeight="1">
      <c r="A489" s="159" t="s">
        <v>131</v>
      </c>
      <c r="B489" s="159" t="s">
        <v>896</v>
      </c>
      <c r="C489" s="159" t="s">
        <v>904</v>
      </c>
      <c r="D489" s="157" t="s">
        <v>898</v>
      </c>
      <c r="E489" s="98" t="s">
        <v>6</v>
      </c>
      <c r="F489" s="103"/>
      <c r="G489" s="72"/>
      <c r="H489" s="72"/>
      <c r="I489" s="72"/>
      <c r="J489" s="72"/>
      <c r="K489" s="72"/>
      <c r="L489" s="72"/>
      <c r="M489" s="72"/>
      <c r="N489" s="72"/>
      <c r="O489" s="72"/>
      <c r="P489" s="72"/>
      <c r="Q489" s="161" t="s">
        <v>947</v>
      </c>
      <c r="R489" s="150"/>
      <c r="S489" s="140">
        <f t="shared" si="166"/>
        <v>0</v>
      </c>
      <c r="T489" s="142">
        <v>0</v>
      </c>
      <c r="U489" s="141">
        <f t="shared" si="167"/>
        <v>0</v>
      </c>
    </row>
    <row r="490" spans="1:21" s="82" customFormat="1" ht="45.75" customHeight="1">
      <c r="A490" s="160"/>
      <c r="B490" s="160"/>
      <c r="C490" s="160"/>
      <c r="D490" s="158"/>
      <c r="E490" s="98" t="s">
        <v>7</v>
      </c>
      <c r="F490" s="99" t="s">
        <v>905</v>
      </c>
      <c r="G490" s="72">
        <f>SUM(H490,K490,N490,O490,P490)</f>
        <v>550000</v>
      </c>
      <c r="H490" s="62">
        <v>0</v>
      </c>
      <c r="I490" s="62">
        <v>0</v>
      </c>
      <c r="J490" s="72">
        <f>H490-I490</f>
        <v>0</v>
      </c>
      <c r="K490" s="62">
        <v>0</v>
      </c>
      <c r="L490" s="62">
        <v>0</v>
      </c>
      <c r="M490" s="62">
        <f>K490-L490</f>
        <v>0</v>
      </c>
      <c r="N490" s="101">
        <v>10632</v>
      </c>
      <c r="O490" s="101">
        <v>300000</v>
      </c>
      <c r="P490" s="101">
        <v>239368</v>
      </c>
      <c r="Q490" s="161"/>
      <c r="R490" s="151"/>
      <c r="S490" s="140">
        <f t="shared" si="166"/>
        <v>550000</v>
      </c>
      <c r="T490" s="142">
        <v>550000</v>
      </c>
      <c r="U490" s="141">
        <f t="shared" si="167"/>
        <v>0</v>
      </c>
    </row>
    <row r="491" spans="1:21" s="84" customFormat="1" ht="45.75" customHeight="1">
      <c r="A491" s="160"/>
      <c r="B491" s="160"/>
      <c r="C491" s="160"/>
      <c r="D491" s="158"/>
      <c r="E491" s="98" t="s">
        <v>8</v>
      </c>
      <c r="F491" s="103"/>
      <c r="G491" s="73">
        <f t="shared" ref="G491:P491" si="178">G490-G489</f>
        <v>550000</v>
      </c>
      <c r="H491" s="73">
        <f t="shared" si="178"/>
        <v>0</v>
      </c>
      <c r="I491" s="73">
        <f t="shared" si="178"/>
        <v>0</v>
      </c>
      <c r="J491" s="73">
        <f t="shared" si="178"/>
        <v>0</v>
      </c>
      <c r="K491" s="73">
        <f t="shared" si="178"/>
        <v>0</v>
      </c>
      <c r="L491" s="73">
        <f t="shared" si="178"/>
        <v>0</v>
      </c>
      <c r="M491" s="73">
        <f t="shared" si="178"/>
        <v>0</v>
      </c>
      <c r="N491" s="73">
        <f t="shared" si="178"/>
        <v>10632</v>
      </c>
      <c r="O491" s="73">
        <f t="shared" si="178"/>
        <v>300000</v>
      </c>
      <c r="P491" s="73">
        <f t="shared" si="178"/>
        <v>239368</v>
      </c>
      <c r="Q491" s="161"/>
      <c r="R491" s="152"/>
      <c r="S491" s="140">
        <f t="shared" si="166"/>
        <v>550000</v>
      </c>
      <c r="T491" s="147">
        <v>550000</v>
      </c>
      <c r="U491" s="141">
        <f t="shared" si="167"/>
        <v>0</v>
      </c>
    </row>
    <row r="492" spans="1:21" s="4" customFormat="1" ht="45.75" customHeight="1">
      <c r="A492" s="153" t="s">
        <v>1271</v>
      </c>
      <c r="B492" s="153" t="s">
        <v>1272</v>
      </c>
      <c r="C492" s="153" t="s">
        <v>1273</v>
      </c>
      <c r="D492" s="156" t="s">
        <v>1274</v>
      </c>
      <c r="E492" s="98" t="s">
        <v>6</v>
      </c>
      <c r="F492" s="103" t="s">
        <v>1275</v>
      </c>
      <c r="G492" s="72">
        <f>SUM(H492,K492,N492,O492,P492)</f>
        <v>833440</v>
      </c>
      <c r="H492" s="72">
        <v>0</v>
      </c>
      <c r="I492" s="72">
        <v>0</v>
      </c>
      <c r="J492" s="72">
        <f>H492-I492</f>
        <v>0</v>
      </c>
      <c r="K492" s="72">
        <v>0</v>
      </c>
      <c r="L492" s="72">
        <v>0</v>
      </c>
      <c r="M492" s="72">
        <f>K492-L492</f>
        <v>0</v>
      </c>
      <c r="N492" s="62">
        <v>433440</v>
      </c>
      <c r="O492" s="72">
        <v>400000</v>
      </c>
      <c r="P492" s="72">
        <v>0</v>
      </c>
      <c r="Q492" s="161" t="s">
        <v>907</v>
      </c>
      <c r="R492" s="150"/>
      <c r="S492" s="140">
        <f t="shared" si="166"/>
        <v>833440</v>
      </c>
      <c r="T492" s="142">
        <v>828400</v>
      </c>
      <c r="U492" s="141">
        <f t="shared" si="167"/>
        <v>0</v>
      </c>
    </row>
    <row r="493" spans="1:21" s="4" customFormat="1" ht="45.75" customHeight="1">
      <c r="A493" s="154"/>
      <c r="B493" s="154"/>
      <c r="C493" s="154"/>
      <c r="D493" s="155"/>
      <c r="E493" s="98" t="s">
        <v>7</v>
      </c>
      <c r="F493" s="103" t="s">
        <v>1275</v>
      </c>
      <c r="G493" s="72">
        <f>SUM(H493,K493,N493,O493,P493)</f>
        <v>833440</v>
      </c>
      <c r="H493" s="62">
        <v>0</v>
      </c>
      <c r="I493" s="62">
        <v>0</v>
      </c>
      <c r="J493" s="72">
        <f>H493-I493</f>
        <v>0</v>
      </c>
      <c r="K493" s="62">
        <v>0</v>
      </c>
      <c r="L493" s="62">
        <v>0</v>
      </c>
      <c r="M493" s="62">
        <f>K493-L493</f>
        <v>0</v>
      </c>
      <c r="N493" s="62">
        <v>433440</v>
      </c>
      <c r="O493" s="62">
        <v>400000</v>
      </c>
      <c r="P493" s="62">
        <v>0</v>
      </c>
      <c r="Q493" s="161"/>
      <c r="R493" s="151"/>
      <c r="S493" s="140">
        <f t="shared" si="166"/>
        <v>833440</v>
      </c>
      <c r="T493" s="142">
        <v>833440</v>
      </c>
      <c r="U493" s="141">
        <f t="shared" si="167"/>
        <v>0</v>
      </c>
    </row>
    <row r="494" spans="1:21" s="13" customFormat="1" ht="45.75" customHeight="1">
      <c r="A494" s="154"/>
      <c r="B494" s="154"/>
      <c r="C494" s="154"/>
      <c r="D494" s="155"/>
      <c r="E494" s="98" t="s">
        <v>8</v>
      </c>
      <c r="F494" s="103"/>
      <c r="G494" s="73">
        <f t="shared" ref="G494:P494" si="179">G493-G492</f>
        <v>0</v>
      </c>
      <c r="H494" s="73">
        <f t="shared" si="179"/>
        <v>0</v>
      </c>
      <c r="I494" s="73">
        <f t="shared" si="179"/>
        <v>0</v>
      </c>
      <c r="J494" s="73">
        <f t="shared" si="179"/>
        <v>0</v>
      </c>
      <c r="K494" s="73">
        <f t="shared" si="179"/>
        <v>0</v>
      </c>
      <c r="L494" s="73">
        <f t="shared" si="179"/>
        <v>0</v>
      </c>
      <c r="M494" s="73">
        <f t="shared" si="179"/>
        <v>0</v>
      </c>
      <c r="N494" s="73">
        <f t="shared" si="179"/>
        <v>0</v>
      </c>
      <c r="O494" s="73">
        <f t="shared" si="179"/>
        <v>0</v>
      </c>
      <c r="P494" s="73">
        <f t="shared" si="179"/>
        <v>0</v>
      </c>
      <c r="Q494" s="161"/>
      <c r="R494" s="152"/>
      <c r="S494" s="140">
        <f t="shared" si="166"/>
        <v>0</v>
      </c>
      <c r="T494" s="147">
        <v>5040</v>
      </c>
      <c r="U494" s="141">
        <f t="shared" si="167"/>
        <v>0</v>
      </c>
    </row>
    <row r="495" spans="1:21" ht="49.5" customHeight="1">
      <c r="A495" s="153" t="s">
        <v>1271</v>
      </c>
      <c r="B495" s="153" t="s">
        <v>1272</v>
      </c>
      <c r="C495" s="164" t="s">
        <v>1276</v>
      </c>
      <c r="D495" s="156" t="s">
        <v>1274</v>
      </c>
      <c r="E495" s="98" t="s">
        <v>6</v>
      </c>
      <c r="F495" s="103" t="s">
        <v>1277</v>
      </c>
      <c r="G495" s="72">
        <f>SUM(H495,K495,N495,O495,P495)</f>
        <v>833440</v>
      </c>
      <c r="H495" s="62">
        <v>0</v>
      </c>
      <c r="I495" s="62">
        <v>0</v>
      </c>
      <c r="J495" s="72">
        <f>H495-I495</f>
        <v>0</v>
      </c>
      <c r="K495" s="62">
        <v>0</v>
      </c>
      <c r="L495" s="62">
        <v>0</v>
      </c>
      <c r="M495" s="62">
        <f>K495-L495</f>
        <v>0</v>
      </c>
      <c r="N495" s="62">
        <v>431280</v>
      </c>
      <c r="O495" s="62">
        <v>402160</v>
      </c>
      <c r="P495" s="62">
        <v>0</v>
      </c>
      <c r="Q495" s="161" t="s">
        <v>724</v>
      </c>
      <c r="S495" s="140">
        <f t="shared" si="166"/>
        <v>833440</v>
      </c>
      <c r="T495" s="149">
        <v>833440</v>
      </c>
      <c r="U495" s="141">
        <f t="shared" si="167"/>
        <v>0</v>
      </c>
    </row>
    <row r="496" spans="1:21" ht="49.5" customHeight="1">
      <c r="A496" s="154"/>
      <c r="B496" s="154"/>
      <c r="C496" s="164"/>
      <c r="D496" s="155"/>
      <c r="E496" s="98" t="s">
        <v>7</v>
      </c>
      <c r="F496" s="103" t="s">
        <v>1277</v>
      </c>
      <c r="G496" s="72">
        <f>SUM(H496,K496,N496,O496,P496)</f>
        <v>833440</v>
      </c>
      <c r="H496" s="62">
        <v>0</v>
      </c>
      <c r="I496" s="62">
        <v>0</v>
      </c>
      <c r="J496" s="72">
        <f>H496-I496</f>
        <v>0</v>
      </c>
      <c r="K496" s="62">
        <v>0</v>
      </c>
      <c r="L496" s="62">
        <v>0</v>
      </c>
      <c r="M496" s="62">
        <f>K496-L496</f>
        <v>0</v>
      </c>
      <c r="N496" s="62">
        <v>431280</v>
      </c>
      <c r="O496" s="62">
        <v>402160</v>
      </c>
      <c r="P496" s="62">
        <v>0</v>
      </c>
      <c r="Q496" s="161"/>
      <c r="S496" s="140">
        <f t="shared" si="166"/>
        <v>833440</v>
      </c>
      <c r="T496" s="149">
        <v>833440</v>
      </c>
      <c r="U496" s="141">
        <f t="shared" si="167"/>
        <v>0</v>
      </c>
    </row>
    <row r="497" spans="1:21" ht="46.5" customHeight="1">
      <c r="A497" s="154"/>
      <c r="B497" s="154"/>
      <c r="C497" s="164"/>
      <c r="D497" s="155"/>
      <c r="E497" s="98" t="s">
        <v>8</v>
      </c>
      <c r="F497" s="103"/>
      <c r="G497" s="73">
        <f t="shared" ref="G497:P497" si="180">G496-G495</f>
        <v>0</v>
      </c>
      <c r="H497" s="73">
        <f t="shared" si="180"/>
        <v>0</v>
      </c>
      <c r="I497" s="73">
        <f t="shared" si="180"/>
        <v>0</v>
      </c>
      <c r="J497" s="73">
        <f t="shared" si="180"/>
        <v>0</v>
      </c>
      <c r="K497" s="73">
        <f t="shared" si="180"/>
        <v>0</v>
      </c>
      <c r="L497" s="73">
        <f t="shared" si="180"/>
        <v>0</v>
      </c>
      <c r="M497" s="73">
        <f t="shared" si="180"/>
        <v>0</v>
      </c>
      <c r="N497" s="73">
        <f t="shared" si="180"/>
        <v>0</v>
      </c>
      <c r="O497" s="73">
        <f t="shared" si="180"/>
        <v>0</v>
      </c>
      <c r="P497" s="73">
        <f t="shared" si="180"/>
        <v>0</v>
      </c>
      <c r="Q497" s="161"/>
      <c r="S497" s="140">
        <f t="shared" si="166"/>
        <v>0</v>
      </c>
      <c r="T497" s="149">
        <v>0</v>
      </c>
      <c r="U497" s="141">
        <f t="shared" si="167"/>
        <v>0</v>
      </c>
    </row>
    <row r="498" spans="1:21" s="85" customFormat="1" ht="48" customHeight="1">
      <c r="A498" s="164" t="s">
        <v>1278</v>
      </c>
      <c r="B498" s="171" t="s">
        <v>1279</v>
      </c>
      <c r="C498" s="164" t="s">
        <v>1280</v>
      </c>
      <c r="D498" s="156" t="s">
        <v>1274</v>
      </c>
      <c r="E498" s="98" t="s">
        <v>6</v>
      </c>
      <c r="F498" s="103" t="s">
        <v>1281</v>
      </c>
      <c r="G498" s="72">
        <f>SUM(H498,K498,N498,O498,P498)</f>
        <v>1291680</v>
      </c>
      <c r="H498" s="62">
        <v>0</v>
      </c>
      <c r="I498" s="62">
        <v>0</v>
      </c>
      <c r="J498" s="72">
        <f>H498-I498</f>
        <v>0</v>
      </c>
      <c r="K498" s="62">
        <v>0</v>
      </c>
      <c r="L498" s="62">
        <v>0</v>
      </c>
      <c r="M498" s="62">
        <f>K498-L498</f>
        <v>0</v>
      </c>
      <c r="N498" s="62">
        <v>926876</v>
      </c>
      <c r="O498" s="62">
        <v>364804</v>
      </c>
      <c r="P498" s="62">
        <v>0</v>
      </c>
      <c r="Q498" s="161" t="s">
        <v>906</v>
      </c>
      <c r="R498" s="86"/>
      <c r="S498" s="140">
        <f t="shared" si="166"/>
        <v>1291680</v>
      </c>
      <c r="T498" s="149">
        <v>1291680</v>
      </c>
      <c r="U498" s="141">
        <f t="shared" si="167"/>
        <v>0</v>
      </c>
    </row>
    <row r="499" spans="1:21" s="85" customFormat="1" ht="48" customHeight="1">
      <c r="A499" s="171"/>
      <c r="B499" s="171"/>
      <c r="C499" s="164"/>
      <c r="D499" s="155"/>
      <c r="E499" s="98" t="s">
        <v>7</v>
      </c>
      <c r="F499" s="103" t="s">
        <v>1281</v>
      </c>
      <c r="G499" s="72">
        <f>SUM(H499,K499,N499,O499,P499)</f>
        <v>1291680</v>
      </c>
      <c r="H499" s="62">
        <v>0</v>
      </c>
      <c r="I499" s="62">
        <v>0</v>
      </c>
      <c r="J499" s="72">
        <f>H499-I499</f>
        <v>0</v>
      </c>
      <c r="K499" s="62">
        <v>0</v>
      </c>
      <c r="L499" s="62">
        <v>0</v>
      </c>
      <c r="M499" s="62">
        <f>K499-L499</f>
        <v>0</v>
      </c>
      <c r="N499" s="62">
        <v>926876</v>
      </c>
      <c r="O499" s="62">
        <v>364804</v>
      </c>
      <c r="P499" s="62">
        <v>0</v>
      </c>
      <c r="Q499" s="161"/>
      <c r="R499" s="86"/>
      <c r="S499" s="140">
        <f t="shared" si="166"/>
        <v>1291680</v>
      </c>
      <c r="T499" s="149">
        <v>1291680</v>
      </c>
      <c r="U499" s="141">
        <f t="shared" si="167"/>
        <v>0</v>
      </c>
    </row>
    <row r="500" spans="1:21" s="85" customFormat="1" ht="48" customHeight="1">
      <c r="A500" s="171"/>
      <c r="B500" s="171"/>
      <c r="C500" s="164"/>
      <c r="D500" s="155"/>
      <c r="E500" s="98" t="s">
        <v>8</v>
      </c>
      <c r="F500" s="103"/>
      <c r="G500" s="73">
        <f t="shared" ref="G500:P500" si="181">G499-G498</f>
        <v>0</v>
      </c>
      <c r="H500" s="73">
        <f t="shared" si="181"/>
        <v>0</v>
      </c>
      <c r="I500" s="73">
        <f t="shared" si="181"/>
        <v>0</v>
      </c>
      <c r="J500" s="73">
        <f t="shared" si="181"/>
        <v>0</v>
      </c>
      <c r="K500" s="73">
        <f t="shared" si="181"/>
        <v>0</v>
      </c>
      <c r="L500" s="73">
        <f t="shared" si="181"/>
        <v>0</v>
      </c>
      <c r="M500" s="73">
        <f t="shared" si="181"/>
        <v>0</v>
      </c>
      <c r="N500" s="73">
        <f t="shared" si="181"/>
        <v>0</v>
      </c>
      <c r="O500" s="73">
        <f t="shared" si="181"/>
        <v>0</v>
      </c>
      <c r="P500" s="73">
        <f t="shared" si="181"/>
        <v>0</v>
      </c>
      <c r="Q500" s="161"/>
      <c r="R500" s="86"/>
      <c r="S500" s="140">
        <f t="shared" si="166"/>
        <v>0</v>
      </c>
      <c r="T500" s="149">
        <v>0</v>
      </c>
      <c r="U500" s="141">
        <f t="shared" si="167"/>
        <v>0</v>
      </c>
    </row>
    <row r="501" spans="1:21" ht="48" customHeight="1">
      <c r="A501" s="227" t="s">
        <v>127</v>
      </c>
      <c r="B501" s="228" t="s">
        <v>128</v>
      </c>
      <c r="C501" s="166" t="s">
        <v>908</v>
      </c>
      <c r="D501" s="157" t="s">
        <v>130</v>
      </c>
      <c r="E501" s="98" t="s">
        <v>6</v>
      </c>
      <c r="F501" s="103"/>
      <c r="G501" s="72"/>
      <c r="H501" s="62"/>
      <c r="I501" s="62"/>
      <c r="J501" s="72"/>
      <c r="K501" s="62"/>
      <c r="L501" s="62"/>
      <c r="M501" s="62"/>
      <c r="N501" s="62"/>
      <c r="O501" s="62"/>
      <c r="P501" s="62"/>
      <c r="Q501" s="161" t="s">
        <v>947</v>
      </c>
      <c r="S501" s="140">
        <f t="shared" si="166"/>
        <v>0</v>
      </c>
      <c r="T501" s="149">
        <v>0</v>
      </c>
      <c r="U501" s="141">
        <f t="shared" si="167"/>
        <v>0</v>
      </c>
    </row>
    <row r="502" spans="1:21" ht="48" customHeight="1">
      <c r="A502" s="228"/>
      <c r="B502" s="228"/>
      <c r="C502" s="166"/>
      <c r="D502" s="158"/>
      <c r="E502" s="98" t="s">
        <v>7</v>
      </c>
      <c r="F502" s="99" t="s">
        <v>909</v>
      </c>
      <c r="G502" s="72">
        <f>SUM(H502,K502,N502,O502,P502)</f>
        <v>1140000</v>
      </c>
      <c r="H502" s="62">
        <v>0</v>
      </c>
      <c r="I502" s="62">
        <v>0</v>
      </c>
      <c r="J502" s="72">
        <f>H502-I502</f>
        <v>0</v>
      </c>
      <c r="K502" s="62">
        <v>0</v>
      </c>
      <c r="L502" s="62">
        <v>0</v>
      </c>
      <c r="M502" s="62">
        <f>K502-L502</f>
        <v>0</v>
      </c>
      <c r="N502" s="101">
        <v>466136</v>
      </c>
      <c r="O502" s="62">
        <v>0</v>
      </c>
      <c r="P502" s="101">
        <v>673864</v>
      </c>
      <c r="Q502" s="161"/>
      <c r="S502" s="140">
        <f t="shared" si="166"/>
        <v>1140000</v>
      </c>
      <c r="T502" s="149">
        <v>1140000</v>
      </c>
      <c r="U502" s="141">
        <f t="shared" si="167"/>
        <v>0</v>
      </c>
    </row>
    <row r="503" spans="1:21" ht="48" customHeight="1">
      <c r="A503" s="228"/>
      <c r="B503" s="228"/>
      <c r="C503" s="166"/>
      <c r="D503" s="158"/>
      <c r="E503" s="98" t="s">
        <v>8</v>
      </c>
      <c r="F503" s="103"/>
      <c r="G503" s="73">
        <f t="shared" ref="G503:P503" si="182">G502-G501</f>
        <v>1140000</v>
      </c>
      <c r="H503" s="73">
        <f t="shared" si="182"/>
        <v>0</v>
      </c>
      <c r="I503" s="73">
        <f t="shared" si="182"/>
        <v>0</v>
      </c>
      <c r="J503" s="73">
        <f t="shared" si="182"/>
        <v>0</v>
      </c>
      <c r="K503" s="73">
        <f t="shared" si="182"/>
        <v>0</v>
      </c>
      <c r="L503" s="73">
        <f t="shared" si="182"/>
        <v>0</v>
      </c>
      <c r="M503" s="73">
        <f t="shared" si="182"/>
        <v>0</v>
      </c>
      <c r="N503" s="73">
        <f t="shared" si="182"/>
        <v>466136</v>
      </c>
      <c r="O503" s="73">
        <f t="shared" si="182"/>
        <v>0</v>
      </c>
      <c r="P503" s="73">
        <f t="shared" si="182"/>
        <v>673864</v>
      </c>
      <c r="Q503" s="161"/>
      <c r="S503" s="140">
        <f t="shared" si="166"/>
        <v>1140000</v>
      </c>
      <c r="T503" s="149">
        <v>1140000</v>
      </c>
      <c r="U503" s="141">
        <f t="shared" si="167"/>
        <v>0</v>
      </c>
    </row>
  </sheetData>
  <autoFilter ref="A5:U503"/>
  <mergeCells count="1004">
    <mergeCell ref="A489:A491"/>
    <mergeCell ref="B489:B491"/>
    <mergeCell ref="C489:C491"/>
    <mergeCell ref="D489:D491"/>
    <mergeCell ref="Q501:Q503"/>
    <mergeCell ref="Q492:Q494"/>
    <mergeCell ref="Q495:Q497"/>
    <mergeCell ref="A498:A500"/>
    <mergeCell ref="B498:B500"/>
    <mergeCell ref="C498:C500"/>
    <mergeCell ref="D498:D500"/>
    <mergeCell ref="C501:C503"/>
    <mergeCell ref="D501:D503"/>
    <mergeCell ref="A501:A503"/>
    <mergeCell ref="B501:B503"/>
    <mergeCell ref="R165:R167"/>
    <mergeCell ref="A12:A14"/>
    <mergeCell ref="B12:B14"/>
    <mergeCell ref="C12:C14"/>
    <mergeCell ref="D12:D14"/>
    <mergeCell ref="R12:R14"/>
    <mergeCell ref="A15:A17"/>
    <mergeCell ref="B15:B17"/>
    <mergeCell ref="C15:C17"/>
    <mergeCell ref="D15:D17"/>
    <mergeCell ref="Q15:Q17"/>
    <mergeCell ref="R15:R17"/>
    <mergeCell ref="Q12:Q14"/>
    <mergeCell ref="A18:A20"/>
    <mergeCell ref="B18:B20"/>
    <mergeCell ref="C18:C20"/>
    <mergeCell ref="D18:D20"/>
    <mergeCell ref="Q21:Q23"/>
    <mergeCell ref="R21:R23"/>
    <mergeCell ref="Q18:Q20"/>
    <mergeCell ref="R18:R20"/>
    <mergeCell ref="A21:A23"/>
    <mergeCell ref="B21:B23"/>
    <mergeCell ref="C21:C23"/>
    <mergeCell ref="D21:D23"/>
    <mergeCell ref="R171:R173"/>
    <mergeCell ref="Q27:Q29"/>
    <mergeCell ref="R27:R29"/>
    <mergeCell ref="Q24:Q26"/>
    <mergeCell ref="A27:A29"/>
    <mergeCell ref="B27:B29"/>
    <mergeCell ref="C27:C29"/>
    <mergeCell ref="D27:D29"/>
    <mergeCell ref="R45:R47"/>
    <mergeCell ref="R42:R44"/>
    <mergeCell ref="R78:R80"/>
    <mergeCell ref="R39:R41"/>
    <mergeCell ref="A141:A143"/>
    <mergeCell ref="B141:B143"/>
    <mergeCell ref="C141:C143"/>
    <mergeCell ref="D141:D143"/>
    <mergeCell ref="Q144:Q146"/>
    <mergeCell ref="Q30:Q32"/>
    <mergeCell ref="Q66:Q68"/>
    <mergeCell ref="A66:A68"/>
    <mergeCell ref="B66:B68"/>
    <mergeCell ref="C66:C68"/>
    <mergeCell ref="D66:D68"/>
    <mergeCell ref="A69:A71"/>
    <mergeCell ref="A264:A266"/>
    <mergeCell ref="B264:B266"/>
    <mergeCell ref="C264:C266"/>
    <mergeCell ref="D264:D266"/>
    <mergeCell ref="D249:D251"/>
    <mergeCell ref="R246:R248"/>
    <mergeCell ref="A261:A263"/>
    <mergeCell ref="Q42:Q44"/>
    <mergeCell ref="Q45:Q47"/>
    <mergeCell ref="Q51:Q53"/>
    <mergeCell ref="Q57:Q59"/>
    <mergeCell ref="Q60:Q62"/>
    <mergeCell ref="Q63:Q65"/>
    <mergeCell ref="R60:R62"/>
    <mergeCell ref="R57:R59"/>
    <mergeCell ref="R54:R56"/>
    <mergeCell ref="R51:R53"/>
    <mergeCell ref="R48:R50"/>
    <mergeCell ref="R126:R128"/>
    <mergeCell ref="R168:R170"/>
    <mergeCell ref="R228:R230"/>
    <mergeCell ref="R225:R227"/>
    <mergeCell ref="R222:R224"/>
    <mergeCell ref="R66:R68"/>
    <mergeCell ref="R90:R92"/>
    <mergeCell ref="R87:R89"/>
    <mergeCell ref="R96:R98"/>
    <mergeCell ref="R120:R122"/>
    <mergeCell ref="R129:R131"/>
    <mergeCell ref="R135:R137"/>
    <mergeCell ref="R141:R143"/>
    <mergeCell ref="R195:R197"/>
    <mergeCell ref="R192:R194"/>
    <mergeCell ref="R189:R191"/>
    <mergeCell ref="R204:R206"/>
    <mergeCell ref="R201:R203"/>
    <mergeCell ref="R285:R287"/>
    <mergeCell ref="R123:R125"/>
    <mergeCell ref="R117:R119"/>
    <mergeCell ref="R114:R116"/>
    <mergeCell ref="R111:R113"/>
    <mergeCell ref="R108:R110"/>
    <mergeCell ref="R105:R107"/>
    <mergeCell ref="R102:R104"/>
    <mergeCell ref="R99:R101"/>
    <mergeCell ref="R69:R71"/>
    <mergeCell ref="R159:R161"/>
    <mergeCell ref="R156:R158"/>
    <mergeCell ref="R153:R155"/>
    <mergeCell ref="R150:R152"/>
    <mergeCell ref="R237:R239"/>
    <mergeCell ref="R75:R77"/>
    <mergeCell ref="R234:R236"/>
    <mergeCell ref="R231:R233"/>
    <mergeCell ref="R198:R200"/>
    <mergeCell ref="R186:R188"/>
    <mergeCell ref="R183:R185"/>
    <mergeCell ref="R180:R182"/>
    <mergeCell ref="R177:R179"/>
    <mergeCell ref="R174:R176"/>
    <mergeCell ref="R273:R275"/>
    <mergeCell ref="R321:R323"/>
    <mergeCell ref="R318:R320"/>
    <mergeCell ref="R315:R317"/>
    <mergeCell ref="R312:R314"/>
    <mergeCell ref="R282:R284"/>
    <mergeCell ref="R303:R305"/>
    <mergeCell ref="R276:R278"/>
    <mergeCell ref="R279:R281"/>
    <mergeCell ref="R207:R209"/>
    <mergeCell ref="R210:R212"/>
    <mergeCell ref="R216:R218"/>
    <mergeCell ref="R213:R215"/>
    <mergeCell ref="R291:R293"/>
    <mergeCell ref="R294:R296"/>
    <mergeCell ref="R300:R302"/>
    <mergeCell ref="R297:R299"/>
    <mergeCell ref="R306:R308"/>
    <mergeCell ref="R309:R311"/>
    <mergeCell ref="R219:R221"/>
    <mergeCell ref="B69:B71"/>
    <mergeCell ref="C69:C71"/>
    <mergeCell ref="D69:D71"/>
    <mergeCell ref="Q72:Q74"/>
    <mergeCell ref="A84:A86"/>
    <mergeCell ref="B84:B86"/>
    <mergeCell ref="C84:C86"/>
    <mergeCell ref="D84:D86"/>
    <mergeCell ref="Q84:Q86"/>
    <mergeCell ref="R132:R134"/>
    <mergeCell ref="R162:R164"/>
    <mergeCell ref="Q39:Q41"/>
    <mergeCell ref="Q69:Q71"/>
    <mergeCell ref="R72:R74"/>
    <mergeCell ref="R63:R65"/>
    <mergeCell ref="R93:R95"/>
    <mergeCell ref="R84:R86"/>
    <mergeCell ref="R81:R83"/>
    <mergeCell ref="C135:C137"/>
    <mergeCell ref="D135:D137"/>
    <mergeCell ref="Q138:Q140"/>
    <mergeCell ref="Q141:Q143"/>
    <mergeCell ref="Q129:Q131"/>
    <mergeCell ref="A129:A131"/>
    <mergeCell ref="B129:B131"/>
    <mergeCell ref="C129:C131"/>
    <mergeCell ref="D129:D131"/>
    <mergeCell ref="Q132:Q134"/>
    <mergeCell ref="Q135:Q137"/>
    <mergeCell ref="A135:A137"/>
    <mergeCell ref="D117:D119"/>
    <mergeCell ref="Q117:Q119"/>
    <mergeCell ref="R429:R431"/>
    <mergeCell ref="R426:R428"/>
    <mergeCell ref="R423:R425"/>
    <mergeCell ref="R411:R413"/>
    <mergeCell ref="R405:R407"/>
    <mergeCell ref="R393:R395"/>
    <mergeCell ref="R390:R392"/>
    <mergeCell ref="R402:R404"/>
    <mergeCell ref="R399:R401"/>
    <mergeCell ref="R396:R398"/>
    <mergeCell ref="R414:R416"/>
    <mergeCell ref="R417:R419"/>
    <mergeCell ref="R375:R377"/>
    <mergeCell ref="R372:R374"/>
    <mergeCell ref="R324:R326"/>
    <mergeCell ref="R333:R335"/>
    <mergeCell ref="R330:R332"/>
    <mergeCell ref="R327:R329"/>
    <mergeCell ref="R354:R356"/>
    <mergeCell ref="R357:R359"/>
    <mergeCell ref="R336:R338"/>
    <mergeCell ref="R360:R362"/>
    <mergeCell ref="R348:R350"/>
    <mergeCell ref="R345:R347"/>
    <mergeCell ref="R339:R341"/>
    <mergeCell ref="R342:R344"/>
    <mergeCell ref="R351:R353"/>
    <mergeCell ref="R459:R461"/>
    <mergeCell ref="R456:R458"/>
    <mergeCell ref="R453:R455"/>
    <mergeCell ref="R450:R452"/>
    <mergeCell ref="R447:R449"/>
    <mergeCell ref="R444:R446"/>
    <mergeCell ref="R438:R440"/>
    <mergeCell ref="R435:R437"/>
    <mergeCell ref="R432:R434"/>
    <mergeCell ref="Q90:Q92"/>
    <mergeCell ref="A87:A89"/>
    <mergeCell ref="B87:B89"/>
    <mergeCell ref="C87:C89"/>
    <mergeCell ref="D87:D89"/>
    <mergeCell ref="A90:A92"/>
    <mergeCell ref="B90:B92"/>
    <mergeCell ref="C90:C92"/>
    <mergeCell ref="D90:D92"/>
    <mergeCell ref="Q87:Q89"/>
    <mergeCell ref="Q96:Q98"/>
    <mergeCell ref="A96:A98"/>
    <mergeCell ref="B96:B98"/>
    <mergeCell ref="A420:A422"/>
    <mergeCell ref="B420:B422"/>
    <mergeCell ref="C420:C422"/>
    <mergeCell ref="D420:D422"/>
    <mergeCell ref="A426:A428"/>
    <mergeCell ref="B426:B428"/>
    <mergeCell ref="C426:C428"/>
    <mergeCell ref="A441:A443"/>
    <mergeCell ref="B441:B443"/>
    <mergeCell ref="C441:C443"/>
    <mergeCell ref="Q441:Q443"/>
    <mergeCell ref="R4:R5"/>
    <mergeCell ref="R9:R11"/>
    <mergeCell ref="R288:R290"/>
    <mergeCell ref="R24:R26"/>
    <mergeCell ref="R30:R32"/>
    <mergeCell ref="R33:R35"/>
    <mergeCell ref="R36:R38"/>
    <mergeCell ref="R6:R8"/>
    <mergeCell ref="R252:R254"/>
    <mergeCell ref="R249:R251"/>
    <mergeCell ref="R255:R257"/>
    <mergeCell ref="R240:R242"/>
    <mergeCell ref="R270:R272"/>
    <mergeCell ref="R267:R269"/>
    <mergeCell ref="R264:R266"/>
    <mergeCell ref="R261:R263"/>
    <mergeCell ref="R258:R260"/>
    <mergeCell ref="R243:R245"/>
    <mergeCell ref="R147:R149"/>
    <mergeCell ref="R144:R146"/>
    <mergeCell ref="R138:R140"/>
    <mergeCell ref="R420:R422"/>
    <mergeCell ref="R369:R371"/>
    <mergeCell ref="R366:R368"/>
    <mergeCell ref="R363:R365"/>
    <mergeCell ref="R441:R443"/>
    <mergeCell ref="R408:R410"/>
    <mergeCell ref="R387:R389"/>
    <mergeCell ref="R384:R386"/>
    <mergeCell ref="R381:R383"/>
    <mergeCell ref="R378:R380"/>
    <mergeCell ref="C462:C464"/>
    <mergeCell ref="D462:D464"/>
    <mergeCell ref="A456:A458"/>
    <mergeCell ref="B456:B458"/>
    <mergeCell ref="C456:C458"/>
    <mergeCell ref="D456:D458"/>
    <mergeCell ref="C96:C98"/>
    <mergeCell ref="D96:D98"/>
    <mergeCell ref="Q99:Q101"/>
    <mergeCell ref="A105:A107"/>
    <mergeCell ref="B105:B107"/>
    <mergeCell ref="C105:C107"/>
    <mergeCell ref="D105:D107"/>
    <mergeCell ref="Q111:Q113"/>
    <mergeCell ref="Q114:Q116"/>
    <mergeCell ref="A120:A122"/>
    <mergeCell ref="B120:B122"/>
    <mergeCell ref="C120:C122"/>
    <mergeCell ref="D120:D122"/>
    <mergeCell ref="Q120:Q122"/>
    <mergeCell ref="Q123:Q125"/>
    <mergeCell ref="A444:A446"/>
    <mergeCell ref="B444:B446"/>
    <mergeCell ref="C444:C446"/>
    <mergeCell ref="D444:D446"/>
    <mergeCell ref="Q444:Q446"/>
    <mergeCell ref="A462:A464"/>
    <mergeCell ref="D441:D443"/>
    <mergeCell ref="B435:B437"/>
    <mergeCell ref="C435:C437"/>
    <mergeCell ref="D435:D437"/>
    <mergeCell ref="Q420:Q422"/>
    <mergeCell ref="Q414:Q416"/>
    <mergeCell ref="A414:A416"/>
    <mergeCell ref="B414:B416"/>
    <mergeCell ref="A459:A461"/>
    <mergeCell ref="B459:B461"/>
    <mergeCell ref="C459:C461"/>
    <mergeCell ref="D459:D461"/>
    <mergeCell ref="Q498:Q500"/>
    <mergeCell ref="A447:A449"/>
    <mergeCell ref="B447:B449"/>
    <mergeCell ref="C447:C449"/>
    <mergeCell ref="D447:D449"/>
    <mergeCell ref="A453:A455"/>
    <mergeCell ref="B453:B455"/>
    <mergeCell ref="C453:C455"/>
    <mergeCell ref="D453:D455"/>
    <mergeCell ref="Q447:Q449"/>
    <mergeCell ref="Q450:Q452"/>
    <mergeCell ref="Q453:Q455"/>
    <mergeCell ref="Q456:Q458"/>
    <mergeCell ref="Q459:Q461"/>
    <mergeCell ref="Q462:Q464"/>
    <mergeCell ref="Q465:Q467"/>
    <mergeCell ref="A465:A467"/>
    <mergeCell ref="B465:B467"/>
    <mergeCell ref="C465:C467"/>
    <mergeCell ref="D465:D467"/>
    <mergeCell ref="A450:A452"/>
    <mergeCell ref="B450:B452"/>
    <mergeCell ref="C450:C452"/>
    <mergeCell ref="D450:D452"/>
    <mergeCell ref="B462:B464"/>
    <mergeCell ref="D423:D425"/>
    <mergeCell ref="A438:A440"/>
    <mergeCell ref="B438:B440"/>
    <mergeCell ref="C438:C440"/>
    <mergeCell ref="D438:D440"/>
    <mergeCell ref="Q438:Q440"/>
    <mergeCell ref="A435:A437"/>
    <mergeCell ref="C429:C431"/>
    <mergeCell ref="D429:D431"/>
    <mergeCell ref="A423:A425"/>
    <mergeCell ref="B423:B425"/>
    <mergeCell ref="D426:D428"/>
    <mergeCell ref="C423:C425"/>
    <mergeCell ref="A429:A431"/>
    <mergeCell ref="B429:B431"/>
    <mergeCell ref="A432:A434"/>
    <mergeCell ref="B432:B434"/>
    <mergeCell ref="C432:C434"/>
    <mergeCell ref="D432:D434"/>
    <mergeCell ref="Q423:Q425"/>
    <mergeCell ref="Q426:Q428"/>
    <mergeCell ref="Q429:Q431"/>
    <mergeCell ref="Q432:Q434"/>
    <mergeCell ref="Q435:Q437"/>
    <mergeCell ref="B411:B413"/>
    <mergeCell ref="C411:C413"/>
    <mergeCell ref="D411:D413"/>
    <mergeCell ref="A402:A404"/>
    <mergeCell ref="B402:B404"/>
    <mergeCell ref="C402:C404"/>
    <mergeCell ref="D402:D404"/>
    <mergeCell ref="Q402:Q404"/>
    <mergeCell ref="A399:A401"/>
    <mergeCell ref="B399:B401"/>
    <mergeCell ref="C399:C401"/>
    <mergeCell ref="A384:A386"/>
    <mergeCell ref="B384:B386"/>
    <mergeCell ref="C384:C386"/>
    <mergeCell ref="D384:D386"/>
    <mergeCell ref="A405:A407"/>
    <mergeCell ref="B405:B407"/>
    <mergeCell ref="A411:A413"/>
    <mergeCell ref="Q411:Q413"/>
    <mergeCell ref="Q384:Q386"/>
    <mergeCell ref="A393:A395"/>
    <mergeCell ref="B393:B395"/>
    <mergeCell ref="C393:C395"/>
    <mergeCell ref="D393:D395"/>
    <mergeCell ref="A408:A410"/>
    <mergeCell ref="B408:B410"/>
    <mergeCell ref="C408:C410"/>
    <mergeCell ref="D408:D410"/>
    <mergeCell ref="Q408:Q410"/>
    <mergeCell ref="A390:A392"/>
    <mergeCell ref="B390:B392"/>
    <mergeCell ref="C390:C392"/>
    <mergeCell ref="D390:D392"/>
    <mergeCell ref="Q390:Q392"/>
    <mergeCell ref="A249:A251"/>
    <mergeCell ref="B249:B251"/>
    <mergeCell ref="C249:C251"/>
    <mergeCell ref="A360:A362"/>
    <mergeCell ref="B360:B362"/>
    <mergeCell ref="C360:C362"/>
    <mergeCell ref="D360:D362"/>
    <mergeCell ref="Q360:Q362"/>
    <mergeCell ref="C405:C407"/>
    <mergeCell ref="D405:D407"/>
    <mergeCell ref="Q405:Q407"/>
    <mergeCell ref="Q393:Q395"/>
    <mergeCell ref="A387:A389"/>
    <mergeCell ref="B387:B389"/>
    <mergeCell ref="C387:C389"/>
    <mergeCell ref="D387:D389"/>
    <mergeCell ref="Q387:Q389"/>
    <mergeCell ref="A378:A380"/>
    <mergeCell ref="B378:B380"/>
    <mergeCell ref="C378:C380"/>
    <mergeCell ref="D378:D380"/>
    <mergeCell ref="Q378:Q380"/>
    <mergeCell ref="A381:A383"/>
    <mergeCell ref="B381:B383"/>
    <mergeCell ref="C381:C383"/>
    <mergeCell ref="D381:D383"/>
    <mergeCell ref="Q381:Q383"/>
    <mergeCell ref="A375:A377"/>
    <mergeCell ref="B375:B377"/>
    <mergeCell ref="C375:C377"/>
    <mergeCell ref="D375:D377"/>
    <mergeCell ref="Q375:Q377"/>
    <mergeCell ref="Q369:Q371"/>
    <mergeCell ref="Q366:Q368"/>
    <mergeCell ref="A372:A374"/>
    <mergeCell ref="B372:B374"/>
    <mergeCell ref="C372:C374"/>
    <mergeCell ref="D372:D374"/>
    <mergeCell ref="Q372:Q374"/>
    <mergeCell ref="A366:A368"/>
    <mergeCell ref="B366:B368"/>
    <mergeCell ref="C366:C368"/>
    <mergeCell ref="D366:D368"/>
    <mergeCell ref="A369:A371"/>
    <mergeCell ref="B369:B371"/>
    <mergeCell ref="C369:C371"/>
    <mergeCell ref="D369:D371"/>
    <mergeCell ref="A363:A365"/>
    <mergeCell ref="B363:B365"/>
    <mergeCell ref="C363:C365"/>
    <mergeCell ref="D363:D365"/>
    <mergeCell ref="Q363:Q365"/>
    <mergeCell ref="Q162:Q164"/>
    <mergeCell ref="Q165:Q167"/>
    <mergeCell ref="Q168:Q170"/>
    <mergeCell ref="Q171:Q173"/>
    <mergeCell ref="Q174:Q176"/>
    <mergeCell ref="Q177:Q179"/>
    <mergeCell ref="Q186:Q188"/>
    <mergeCell ref="Q189:Q191"/>
    <mergeCell ref="Q195:Q197"/>
    <mergeCell ref="Q201:Q203"/>
    <mergeCell ref="Q204:Q206"/>
    <mergeCell ref="Q207:Q209"/>
    <mergeCell ref="A207:A209"/>
    <mergeCell ref="B207:B209"/>
    <mergeCell ref="C207:C209"/>
    <mergeCell ref="D207:D209"/>
    <mergeCell ref="Q345:Q347"/>
    <mergeCell ref="A348:A350"/>
    <mergeCell ref="B348:B350"/>
    <mergeCell ref="C348:C350"/>
    <mergeCell ref="D348:D350"/>
    <mergeCell ref="Q348:Q350"/>
    <mergeCell ref="A333:A335"/>
    <mergeCell ref="B333:B335"/>
    <mergeCell ref="C333:C335"/>
    <mergeCell ref="D333:D335"/>
    <mergeCell ref="A345:A347"/>
    <mergeCell ref="B345:B347"/>
    <mergeCell ref="C345:C347"/>
    <mergeCell ref="D345:D347"/>
    <mergeCell ref="A336:A338"/>
    <mergeCell ref="B336:B338"/>
    <mergeCell ref="A324:A326"/>
    <mergeCell ref="B324:B326"/>
    <mergeCell ref="C324:C326"/>
    <mergeCell ref="D324:D326"/>
    <mergeCell ref="Q324:Q326"/>
    <mergeCell ref="A330:A332"/>
    <mergeCell ref="B330:B332"/>
    <mergeCell ref="C330:C332"/>
    <mergeCell ref="A321:A323"/>
    <mergeCell ref="B321:B323"/>
    <mergeCell ref="C321:C323"/>
    <mergeCell ref="B315:B317"/>
    <mergeCell ref="C315:C317"/>
    <mergeCell ref="D315:D317"/>
    <mergeCell ref="C336:C338"/>
    <mergeCell ref="D336:D338"/>
    <mergeCell ref="A339:A341"/>
    <mergeCell ref="B339:B341"/>
    <mergeCell ref="C339:C341"/>
    <mergeCell ref="D339:D341"/>
    <mergeCell ref="Q339:Q341"/>
    <mergeCell ref="D330:D332"/>
    <mergeCell ref="Q210:Q212"/>
    <mergeCell ref="A210:A212"/>
    <mergeCell ref="B210:B212"/>
    <mergeCell ref="C210:C212"/>
    <mergeCell ref="D210:D212"/>
    <mergeCell ref="Q216:Q218"/>
    <mergeCell ref="Q213:Q215"/>
    <mergeCell ref="A213:A215"/>
    <mergeCell ref="B213:B215"/>
    <mergeCell ref="C213:C215"/>
    <mergeCell ref="Q327:Q329"/>
    <mergeCell ref="A318:A320"/>
    <mergeCell ref="B318:B320"/>
    <mergeCell ref="C318:C320"/>
    <mergeCell ref="D318:D320"/>
    <mergeCell ref="Q318:Q320"/>
    <mergeCell ref="A312:A314"/>
    <mergeCell ref="B312:B314"/>
    <mergeCell ref="D321:D323"/>
    <mergeCell ref="C312:C314"/>
    <mergeCell ref="D312:D314"/>
    <mergeCell ref="A315:A317"/>
    <mergeCell ref="A327:A329"/>
    <mergeCell ref="B327:B329"/>
    <mergeCell ref="C327:C329"/>
    <mergeCell ref="D327:D329"/>
    <mergeCell ref="A276:A278"/>
    <mergeCell ref="B276:B278"/>
    <mergeCell ref="C276:C278"/>
    <mergeCell ref="D276:D278"/>
    <mergeCell ref="Q276:Q278"/>
    <mergeCell ref="A279:A281"/>
    <mergeCell ref="B279:B281"/>
    <mergeCell ref="C279:C281"/>
    <mergeCell ref="A246:A248"/>
    <mergeCell ref="B246:B248"/>
    <mergeCell ref="C246:C248"/>
    <mergeCell ref="D246:D248"/>
    <mergeCell ref="Q246:Q248"/>
    <mergeCell ref="Q249:Q251"/>
    <mergeCell ref="Q255:Q257"/>
    <mergeCell ref="A255:A257"/>
    <mergeCell ref="A252:A254"/>
    <mergeCell ref="B252:B254"/>
    <mergeCell ref="C252:C254"/>
    <mergeCell ref="D252:D254"/>
    <mergeCell ref="Q252:Q254"/>
    <mergeCell ref="B261:B263"/>
    <mergeCell ref="C261:C263"/>
    <mergeCell ref="D261:D263"/>
    <mergeCell ref="B255:B257"/>
    <mergeCell ref="C255:C257"/>
    <mergeCell ref="D255:D257"/>
    <mergeCell ref="A258:A260"/>
    <mergeCell ref="B258:B260"/>
    <mergeCell ref="C258:C260"/>
    <mergeCell ref="D258:D260"/>
    <mergeCell ref="Q258:Q260"/>
    <mergeCell ref="Q261:Q263"/>
    <mergeCell ref="Q264:Q266"/>
    <mergeCell ref="A267:A269"/>
    <mergeCell ref="B267:B269"/>
    <mergeCell ref="C267:C269"/>
    <mergeCell ref="D267:D269"/>
    <mergeCell ref="Q222:Q224"/>
    <mergeCell ref="B219:B221"/>
    <mergeCell ref="Q228:Q230"/>
    <mergeCell ref="Q231:Q233"/>
    <mergeCell ref="Q237:Q239"/>
    <mergeCell ref="Q240:Q242"/>
    <mergeCell ref="A237:A239"/>
    <mergeCell ref="B237:B239"/>
    <mergeCell ref="C237:C239"/>
    <mergeCell ref="D237:D239"/>
    <mergeCell ref="A219:A221"/>
    <mergeCell ref="C219:C221"/>
    <mergeCell ref="D219:D221"/>
    <mergeCell ref="A222:A224"/>
    <mergeCell ref="B222:B224"/>
    <mergeCell ref="C222:C224"/>
    <mergeCell ref="D222:D224"/>
    <mergeCell ref="A282:A284"/>
    <mergeCell ref="B282:B284"/>
    <mergeCell ref="C282:C284"/>
    <mergeCell ref="D282:D284"/>
    <mergeCell ref="Q282:Q284"/>
    <mergeCell ref="A285:A287"/>
    <mergeCell ref="B285:B287"/>
    <mergeCell ref="C285:C287"/>
    <mergeCell ref="D285:D287"/>
    <mergeCell ref="Q285:Q287"/>
    <mergeCell ref="Q267:Q269"/>
    <mergeCell ref="A270:A272"/>
    <mergeCell ref="B270:B272"/>
    <mergeCell ref="C270:C272"/>
    <mergeCell ref="D270:D272"/>
    <mergeCell ref="Q270:Q272"/>
    <mergeCell ref="A231:A233"/>
    <mergeCell ref="B231:B233"/>
    <mergeCell ref="C231:C233"/>
    <mergeCell ref="D231:D233"/>
    <mergeCell ref="A234:A236"/>
    <mergeCell ref="B234:B236"/>
    <mergeCell ref="C234:C236"/>
    <mergeCell ref="D234:D236"/>
    <mergeCell ref="Q234:Q236"/>
    <mergeCell ref="D273:D275"/>
    <mergeCell ref="A273:A275"/>
    <mergeCell ref="B273:B275"/>
    <mergeCell ref="C273:C275"/>
    <mergeCell ref="Q273:Q275"/>
    <mergeCell ref="A240:A242"/>
    <mergeCell ref="B240:B242"/>
    <mergeCell ref="A201:A203"/>
    <mergeCell ref="B201:B203"/>
    <mergeCell ref="C201:C203"/>
    <mergeCell ref="D201:D203"/>
    <mergeCell ref="A204:A206"/>
    <mergeCell ref="B204:B206"/>
    <mergeCell ref="C204:C206"/>
    <mergeCell ref="D204:D206"/>
    <mergeCell ref="D279:D281"/>
    <mergeCell ref="Q279:Q281"/>
    <mergeCell ref="A225:A227"/>
    <mergeCell ref="B225:B227"/>
    <mergeCell ref="C225:C227"/>
    <mergeCell ref="D225:D227"/>
    <mergeCell ref="Q225:Q227"/>
    <mergeCell ref="A228:A230"/>
    <mergeCell ref="B228:B230"/>
    <mergeCell ref="C228:C230"/>
    <mergeCell ref="D228:D230"/>
    <mergeCell ref="C240:C242"/>
    <mergeCell ref="D240:D242"/>
    <mergeCell ref="A243:A245"/>
    <mergeCell ref="B243:B245"/>
    <mergeCell ref="C243:C245"/>
    <mergeCell ref="D243:D245"/>
    <mergeCell ref="Q243:Q245"/>
    <mergeCell ref="D213:D215"/>
    <mergeCell ref="A216:A218"/>
    <mergeCell ref="B216:B218"/>
    <mergeCell ref="C216:C218"/>
    <mergeCell ref="D216:D218"/>
    <mergeCell ref="Q219:Q221"/>
    <mergeCell ref="Q300:Q302"/>
    <mergeCell ref="Q297:Q299"/>
    <mergeCell ref="A297:A299"/>
    <mergeCell ref="B297:B299"/>
    <mergeCell ref="C297:C299"/>
    <mergeCell ref="D297:D299"/>
    <mergeCell ref="B300:B302"/>
    <mergeCell ref="C300:C302"/>
    <mergeCell ref="A300:A302"/>
    <mergeCell ref="D300:D302"/>
    <mergeCell ref="A288:A290"/>
    <mergeCell ref="B288:B290"/>
    <mergeCell ref="C288:C290"/>
    <mergeCell ref="D288:D290"/>
    <mergeCell ref="Q288:Q290"/>
    <mergeCell ref="D291:D293"/>
    <mergeCell ref="A291:A293"/>
    <mergeCell ref="B291:B293"/>
    <mergeCell ref="C291:C293"/>
    <mergeCell ref="Q291:Q293"/>
    <mergeCell ref="C192:C194"/>
    <mergeCell ref="D192:D194"/>
    <mergeCell ref="Q192:Q194"/>
    <mergeCell ref="Q303:Q305"/>
    <mergeCell ref="Q306:Q308"/>
    <mergeCell ref="B306:B308"/>
    <mergeCell ref="C306:C308"/>
    <mergeCell ref="D306:D308"/>
    <mergeCell ref="A306:A308"/>
    <mergeCell ref="A183:A185"/>
    <mergeCell ref="B183:B185"/>
    <mergeCell ref="C183:C185"/>
    <mergeCell ref="D183:D185"/>
    <mergeCell ref="Q183:Q185"/>
    <mergeCell ref="A186:A188"/>
    <mergeCell ref="B186:B188"/>
    <mergeCell ref="C186:C188"/>
    <mergeCell ref="D186:D188"/>
    <mergeCell ref="Q294:Q296"/>
    <mergeCell ref="A294:A296"/>
    <mergeCell ref="B294:B296"/>
    <mergeCell ref="C294:C296"/>
    <mergeCell ref="D294:D296"/>
    <mergeCell ref="A195:A197"/>
    <mergeCell ref="B195:B197"/>
    <mergeCell ref="C195:C197"/>
    <mergeCell ref="D195:D197"/>
    <mergeCell ref="A198:A200"/>
    <mergeCell ref="B198:B200"/>
    <mergeCell ref="C198:C200"/>
    <mergeCell ref="D198:D200"/>
    <mergeCell ref="Q198:Q200"/>
    <mergeCell ref="A309:A311"/>
    <mergeCell ref="B309:B311"/>
    <mergeCell ref="C309:C311"/>
    <mergeCell ref="D309:D311"/>
    <mergeCell ref="Q309:Q311"/>
    <mergeCell ref="A180:A182"/>
    <mergeCell ref="B180:B182"/>
    <mergeCell ref="C180:C182"/>
    <mergeCell ref="D180:D182"/>
    <mergeCell ref="Q180:Q182"/>
    <mergeCell ref="D168:D170"/>
    <mergeCell ref="A171:A173"/>
    <mergeCell ref="B171:B173"/>
    <mergeCell ref="C171:C173"/>
    <mergeCell ref="D171:D173"/>
    <mergeCell ref="A177:A179"/>
    <mergeCell ref="B177:B179"/>
    <mergeCell ref="C177:C179"/>
    <mergeCell ref="D177:D179"/>
    <mergeCell ref="A174:A176"/>
    <mergeCell ref="B174:B176"/>
    <mergeCell ref="C174:C176"/>
    <mergeCell ref="D174:D176"/>
    <mergeCell ref="A168:A170"/>
    <mergeCell ref="B168:B170"/>
    <mergeCell ref="C168:C170"/>
    <mergeCell ref="A189:A191"/>
    <mergeCell ref="B189:B191"/>
    <mergeCell ref="C189:C191"/>
    <mergeCell ref="D189:D191"/>
    <mergeCell ref="A192:A194"/>
    <mergeCell ref="B192:B194"/>
    <mergeCell ref="A123:A125"/>
    <mergeCell ref="B123:B125"/>
    <mergeCell ref="C123:C125"/>
    <mergeCell ref="D123:D125"/>
    <mergeCell ref="A165:A167"/>
    <mergeCell ref="B165:B167"/>
    <mergeCell ref="C165:C167"/>
    <mergeCell ref="D165:D167"/>
    <mergeCell ref="D150:D152"/>
    <mergeCell ref="A153:A155"/>
    <mergeCell ref="B153:B155"/>
    <mergeCell ref="C153:C155"/>
    <mergeCell ref="D153:D155"/>
    <mergeCell ref="A162:A164"/>
    <mergeCell ref="B162:B164"/>
    <mergeCell ref="C162:C164"/>
    <mergeCell ref="D162:D164"/>
    <mergeCell ref="A156:A158"/>
    <mergeCell ref="B156:B158"/>
    <mergeCell ref="C156:C158"/>
    <mergeCell ref="D156:D158"/>
    <mergeCell ref="A150:A152"/>
    <mergeCell ref="B150:B152"/>
    <mergeCell ref="C150:C152"/>
    <mergeCell ref="Q147:Q149"/>
    <mergeCell ref="Q150:Q152"/>
    <mergeCell ref="Q153:Q155"/>
    <mergeCell ref="Q156:Q158"/>
    <mergeCell ref="Q159:Q161"/>
    <mergeCell ref="B135:B137"/>
    <mergeCell ref="Q330:Q332"/>
    <mergeCell ref="Q333:Q335"/>
    <mergeCell ref="Q336:Q338"/>
    <mergeCell ref="A111:A113"/>
    <mergeCell ref="B111:B113"/>
    <mergeCell ref="C111:C113"/>
    <mergeCell ref="D111:D113"/>
    <mergeCell ref="A114:A116"/>
    <mergeCell ref="B114:B116"/>
    <mergeCell ref="C114:C116"/>
    <mergeCell ref="D114:D116"/>
    <mergeCell ref="A126:A128"/>
    <mergeCell ref="B126:B128"/>
    <mergeCell ref="C126:C128"/>
    <mergeCell ref="D126:D128"/>
    <mergeCell ref="Q126:Q128"/>
    <mergeCell ref="A159:A161"/>
    <mergeCell ref="B159:B161"/>
    <mergeCell ref="C159:C161"/>
    <mergeCell ref="D159:D161"/>
    <mergeCell ref="B132:B134"/>
    <mergeCell ref="C132:C134"/>
    <mergeCell ref="D132:D134"/>
    <mergeCell ref="A138:A140"/>
    <mergeCell ref="A117:A119"/>
    <mergeCell ref="B117:B119"/>
    <mergeCell ref="C117:C119"/>
    <mergeCell ref="C78:C80"/>
    <mergeCell ref="D78:D80"/>
    <mergeCell ref="Q78:Q80"/>
    <mergeCell ref="A81:A83"/>
    <mergeCell ref="B81:B83"/>
    <mergeCell ref="C81:C83"/>
    <mergeCell ref="D81:D83"/>
    <mergeCell ref="Q81:Q83"/>
    <mergeCell ref="Q105:Q107"/>
    <mergeCell ref="A108:A110"/>
    <mergeCell ref="B108:B110"/>
    <mergeCell ref="C108:C110"/>
    <mergeCell ref="D108:D110"/>
    <mergeCell ref="Q108:Q110"/>
    <mergeCell ref="Q342:Q344"/>
    <mergeCell ref="A342:A344"/>
    <mergeCell ref="B342:B344"/>
    <mergeCell ref="C342:C344"/>
    <mergeCell ref="D342:D344"/>
    <mergeCell ref="A99:A101"/>
    <mergeCell ref="B99:B101"/>
    <mergeCell ref="C99:C101"/>
    <mergeCell ref="D99:D101"/>
    <mergeCell ref="A102:A104"/>
    <mergeCell ref="B102:B104"/>
    <mergeCell ref="C102:C104"/>
    <mergeCell ref="D102:D104"/>
    <mergeCell ref="Q102:Q104"/>
    <mergeCell ref="Q312:Q314"/>
    <mergeCell ref="Q315:Q317"/>
    <mergeCell ref="Q321:Q323"/>
    <mergeCell ref="B72:B74"/>
    <mergeCell ref="C72:C74"/>
    <mergeCell ref="D72:D74"/>
    <mergeCell ref="A75:A77"/>
    <mergeCell ref="B75:B77"/>
    <mergeCell ref="C75:C77"/>
    <mergeCell ref="D75:D77"/>
    <mergeCell ref="Q75:Q77"/>
    <mergeCell ref="D399:D401"/>
    <mergeCell ref="Q399:Q401"/>
    <mergeCell ref="A396:A398"/>
    <mergeCell ref="B396:B398"/>
    <mergeCell ref="C396:C398"/>
    <mergeCell ref="D396:D398"/>
    <mergeCell ref="Q396:Q398"/>
    <mergeCell ref="Q351:Q353"/>
    <mergeCell ref="A351:A353"/>
    <mergeCell ref="B351:B353"/>
    <mergeCell ref="C351:C353"/>
    <mergeCell ref="D351:D353"/>
    <mergeCell ref="A93:A95"/>
    <mergeCell ref="B93:B95"/>
    <mergeCell ref="C93:C95"/>
    <mergeCell ref="D93:D95"/>
    <mergeCell ref="Q93:Q95"/>
    <mergeCell ref="Q354:Q356"/>
    <mergeCell ref="A354:A356"/>
    <mergeCell ref="B354:B356"/>
    <mergeCell ref="C354:C356"/>
    <mergeCell ref="D354:D356"/>
    <mergeCell ref="A78:A80"/>
    <mergeCell ref="B78:B80"/>
    <mergeCell ref="A60:A62"/>
    <mergeCell ref="B60:B62"/>
    <mergeCell ref="C60:C62"/>
    <mergeCell ref="D60:D62"/>
    <mergeCell ref="A63:A65"/>
    <mergeCell ref="B63:B65"/>
    <mergeCell ref="C63:C65"/>
    <mergeCell ref="D63:D65"/>
    <mergeCell ref="C414:C416"/>
    <mergeCell ref="D414:D416"/>
    <mergeCell ref="Q417:Q419"/>
    <mergeCell ref="A417:A419"/>
    <mergeCell ref="B417:B419"/>
    <mergeCell ref="C417:C419"/>
    <mergeCell ref="D417:D419"/>
    <mergeCell ref="A54:A56"/>
    <mergeCell ref="B54:B56"/>
    <mergeCell ref="C54:C56"/>
    <mergeCell ref="D54:D56"/>
    <mergeCell ref="Q54:Q56"/>
    <mergeCell ref="A57:A59"/>
    <mergeCell ref="B57:B59"/>
    <mergeCell ref="C57:C59"/>
    <mergeCell ref="D57:D59"/>
    <mergeCell ref="C147:C149"/>
    <mergeCell ref="D147:D149"/>
    <mergeCell ref="Q357:Q359"/>
    <mergeCell ref="A357:A359"/>
    <mergeCell ref="B357:B359"/>
    <mergeCell ref="C357:C359"/>
    <mergeCell ref="D357:D359"/>
    <mergeCell ref="A72:A74"/>
    <mergeCell ref="A48:A50"/>
    <mergeCell ref="B48:B50"/>
    <mergeCell ref="A51:A53"/>
    <mergeCell ref="B51:B53"/>
    <mergeCell ref="C51:C53"/>
    <mergeCell ref="D51:D53"/>
    <mergeCell ref="C39:C41"/>
    <mergeCell ref="D39:D41"/>
    <mergeCell ref="R465:R467"/>
    <mergeCell ref="Q468:Q470"/>
    <mergeCell ref="R468:R470"/>
    <mergeCell ref="A468:A470"/>
    <mergeCell ref="B468:B470"/>
    <mergeCell ref="C468:C470"/>
    <mergeCell ref="D468:D470"/>
    <mergeCell ref="A30:A32"/>
    <mergeCell ref="B30:B32"/>
    <mergeCell ref="C30:C32"/>
    <mergeCell ref="D30:D32"/>
    <mergeCell ref="B144:B146"/>
    <mergeCell ref="A132:A134"/>
    <mergeCell ref="R462:R464"/>
    <mergeCell ref="C45:C47"/>
    <mergeCell ref="D45:D47"/>
    <mergeCell ref="C144:C146"/>
    <mergeCell ref="D144:D146"/>
    <mergeCell ref="A144:A146"/>
    <mergeCell ref="B138:B140"/>
    <mergeCell ref="C138:C140"/>
    <mergeCell ref="D138:D140"/>
    <mergeCell ref="A147:A149"/>
    <mergeCell ref="B147:B149"/>
    <mergeCell ref="A24:A26"/>
    <mergeCell ref="B24:B26"/>
    <mergeCell ref="C24:C26"/>
    <mergeCell ref="D24:D26"/>
    <mergeCell ref="Q471:Q473"/>
    <mergeCell ref="Q474:Q476"/>
    <mergeCell ref="R474:R476"/>
    <mergeCell ref="A474:A476"/>
    <mergeCell ref="B474:B476"/>
    <mergeCell ref="C474:C476"/>
    <mergeCell ref="D474:D476"/>
    <mergeCell ref="A303:A305"/>
    <mergeCell ref="B303:B305"/>
    <mergeCell ref="C303:C305"/>
    <mergeCell ref="D303:D305"/>
    <mergeCell ref="Q4:Q5"/>
    <mergeCell ref="A6:C8"/>
    <mergeCell ref="D6:D8"/>
    <mergeCell ref="F6:F8"/>
    <mergeCell ref="A9:A11"/>
    <mergeCell ref="B9:B11"/>
    <mergeCell ref="C9:C11"/>
    <mergeCell ref="D9:D11"/>
    <mergeCell ref="Q9:Q11"/>
    <mergeCell ref="G4:G5"/>
    <mergeCell ref="H4:J4"/>
    <mergeCell ref="K4:M4"/>
    <mergeCell ref="N4:N5"/>
    <mergeCell ref="O4:O5"/>
    <mergeCell ref="P4:P5"/>
    <mergeCell ref="Q33:Q35"/>
    <mergeCell ref="A36:A38"/>
    <mergeCell ref="A2:Q2"/>
    <mergeCell ref="A4:C4"/>
    <mergeCell ref="D4:D5"/>
    <mergeCell ref="E4:E5"/>
    <mergeCell ref="F4:F5"/>
    <mergeCell ref="A495:A497"/>
    <mergeCell ref="B495:B497"/>
    <mergeCell ref="C495:C497"/>
    <mergeCell ref="D495:D497"/>
    <mergeCell ref="B36:B38"/>
    <mergeCell ref="C36:C38"/>
    <mergeCell ref="D36:D38"/>
    <mergeCell ref="Q36:Q38"/>
    <mergeCell ref="A42:A44"/>
    <mergeCell ref="B42:B44"/>
    <mergeCell ref="C42:C44"/>
    <mergeCell ref="D42:D44"/>
    <mergeCell ref="A39:A41"/>
    <mergeCell ref="B39:B41"/>
    <mergeCell ref="A33:A35"/>
    <mergeCell ref="B33:B35"/>
    <mergeCell ref="C33:C35"/>
    <mergeCell ref="D33:D35"/>
    <mergeCell ref="Q477:Q479"/>
    <mergeCell ref="A477:A479"/>
    <mergeCell ref="B477:B479"/>
    <mergeCell ref="C477:C479"/>
    <mergeCell ref="C48:C50"/>
    <mergeCell ref="D48:D50"/>
    <mergeCell ref="Q48:Q50"/>
    <mergeCell ref="A45:A47"/>
    <mergeCell ref="B45:B47"/>
    <mergeCell ref="R471:R473"/>
    <mergeCell ref="A471:A473"/>
    <mergeCell ref="B471:B473"/>
    <mergeCell ref="C471:C473"/>
    <mergeCell ref="D471:D473"/>
    <mergeCell ref="A492:A494"/>
    <mergeCell ref="B492:B494"/>
    <mergeCell ref="C492:C494"/>
    <mergeCell ref="D492:D494"/>
    <mergeCell ref="R477:R479"/>
    <mergeCell ref="D477:D479"/>
    <mergeCell ref="R480:R482"/>
    <mergeCell ref="A480:A482"/>
    <mergeCell ref="B480:B482"/>
    <mergeCell ref="C480:C482"/>
    <mergeCell ref="D480:D482"/>
    <mergeCell ref="Q480:Q482"/>
    <mergeCell ref="Q483:Q485"/>
    <mergeCell ref="R483:R485"/>
    <mergeCell ref="A483:A485"/>
    <mergeCell ref="B483:B485"/>
    <mergeCell ref="C483:C485"/>
    <mergeCell ref="R492:R494"/>
    <mergeCell ref="D483:D485"/>
    <mergeCell ref="Q486:Q488"/>
    <mergeCell ref="R486:R488"/>
    <mergeCell ref="C486:C488"/>
    <mergeCell ref="D486:D488"/>
    <mergeCell ref="A486:A488"/>
    <mergeCell ref="B486:B488"/>
    <mergeCell ref="Q489:Q491"/>
    <mergeCell ref="R489:R491"/>
  </mergeCells>
  <phoneticPr fontId="2" type="noConversion"/>
  <pageMargins left="0.54" right="0" top="0.31496062992125984" bottom="0.23622047244094491" header="0.31496062992125984" footer="0.19685039370078741"/>
  <pageSetup paperSize="9" scale="69" firstPageNumber="4294967295" pageOrder="overThenDown" orientation="landscape" r:id="rId1"/>
  <headerFooter alignWithMargins="0">
    <oddHeader>&amp;L&amp;C&amp;R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0.39997558519241921"/>
    <outlinePr summaryBelow="0" summaryRight="0"/>
  </sheetPr>
  <dimension ref="A1:S485"/>
  <sheetViews>
    <sheetView view="pageBreakPreview" zoomScaleNormal="100" zoomScaleSheetLayoutView="100" workbookViewId="0">
      <pane ySplit="5" topLeftCell="A244" activePane="bottomLeft" state="frozen"/>
      <selection pane="bottomLeft" activeCell="I247" sqref="I247"/>
    </sheetView>
  </sheetViews>
  <sheetFormatPr defaultRowHeight="12.75" customHeight="1"/>
  <cols>
    <col min="1" max="2" width="8.6640625" style="88" customWidth="1"/>
    <col min="3" max="3" width="8.21875" style="88" customWidth="1"/>
    <col min="4" max="4" width="9.21875" style="89" customWidth="1"/>
    <col min="5" max="5" width="5.77734375" style="2" customWidth="1"/>
    <col min="6" max="6" width="26" style="2" customWidth="1"/>
    <col min="7" max="16" width="9.109375" style="90" customWidth="1"/>
    <col min="17" max="17" width="18.6640625" style="91" customWidth="1"/>
    <col min="18" max="18" width="22.77734375" style="86" hidden="1" customWidth="1"/>
    <col min="19" max="19" width="29.109375" style="87" customWidth="1"/>
    <col min="20" max="16384" width="8.88671875" style="85"/>
  </cols>
  <sheetData>
    <row r="1" spans="1:19" ht="5.25" customHeight="1"/>
    <row r="2" spans="1:19" ht="37.5" customHeight="1">
      <c r="A2" s="318" t="s">
        <v>80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</row>
    <row r="3" spans="1:19" ht="15" customHeight="1">
      <c r="Q3" s="92" t="s">
        <v>79</v>
      </c>
    </row>
    <row r="4" spans="1:19" ht="23.25" customHeight="1">
      <c r="A4" s="163" t="s">
        <v>24</v>
      </c>
      <c r="B4" s="163"/>
      <c r="C4" s="163"/>
      <c r="D4" s="163" t="s">
        <v>135</v>
      </c>
      <c r="E4" s="163" t="s">
        <v>0</v>
      </c>
      <c r="F4" s="163" t="s">
        <v>1</v>
      </c>
      <c r="G4" s="174" t="s">
        <v>2</v>
      </c>
      <c r="H4" s="174" t="s">
        <v>136</v>
      </c>
      <c r="I4" s="174"/>
      <c r="J4" s="174"/>
      <c r="K4" s="174" t="s">
        <v>137</v>
      </c>
      <c r="L4" s="174"/>
      <c r="M4" s="174"/>
      <c r="N4" s="174" t="s">
        <v>138</v>
      </c>
      <c r="O4" s="174" t="s">
        <v>139</v>
      </c>
      <c r="P4" s="175" t="s">
        <v>140</v>
      </c>
      <c r="Q4" s="168" t="s">
        <v>81</v>
      </c>
      <c r="R4" s="233" t="s">
        <v>78</v>
      </c>
      <c r="S4" s="168" t="s">
        <v>78</v>
      </c>
    </row>
    <row r="5" spans="1:19" ht="23.25" customHeight="1">
      <c r="A5" s="95" t="s">
        <v>141</v>
      </c>
      <c r="B5" s="95" t="s">
        <v>142</v>
      </c>
      <c r="C5" s="95" t="s">
        <v>64</v>
      </c>
      <c r="D5" s="163"/>
      <c r="E5" s="163"/>
      <c r="F5" s="163"/>
      <c r="G5" s="174"/>
      <c r="H5" s="96" t="s">
        <v>3</v>
      </c>
      <c r="I5" s="96" t="s">
        <v>4</v>
      </c>
      <c r="J5" s="96" t="s">
        <v>5</v>
      </c>
      <c r="K5" s="96" t="s">
        <v>3</v>
      </c>
      <c r="L5" s="96" t="s">
        <v>4</v>
      </c>
      <c r="M5" s="96" t="s">
        <v>5</v>
      </c>
      <c r="N5" s="174"/>
      <c r="O5" s="174"/>
      <c r="P5" s="175"/>
      <c r="Q5" s="169"/>
      <c r="R5" s="234"/>
      <c r="S5" s="169"/>
    </row>
    <row r="6" spans="1:19" ht="24" customHeight="1">
      <c r="A6" s="170" t="s">
        <v>1191</v>
      </c>
      <c r="B6" s="170"/>
      <c r="C6" s="170"/>
      <c r="D6" s="170"/>
      <c r="E6" s="97" t="s">
        <v>151</v>
      </c>
      <c r="F6" s="170" t="s">
        <v>1282</v>
      </c>
      <c r="G6" s="93">
        <f ca="1">SUM(H6,K6,N6,O6,P6)</f>
        <v>1971531933</v>
      </c>
      <c r="H6" s="93">
        <f ca="1">SUMIF($E$9:$H$564,E9,$H$9:$H$564)</f>
        <v>469668822</v>
      </c>
      <c r="I6" s="93">
        <f ca="1">SUMIF($E$9:$I$564,E9,$I$9:$I$564)</f>
        <v>393439602</v>
      </c>
      <c r="J6" s="93">
        <f ca="1">H6-I6</f>
        <v>76229220</v>
      </c>
      <c r="K6" s="93">
        <f ca="1">SUMIF($E$9:$M$564,E9,K$9:K$564)</f>
        <v>902940635</v>
      </c>
      <c r="L6" s="93">
        <f ca="1">SUMIF($E$9:$M$564,E9,L$9:L$564)</f>
        <v>106785656</v>
      </c>
      <c r="M6" s="93">
        <f ca="1">K6-L6</f>
        <v>796154979</v>
      </c>
      <c r="N6" s="93">
        <f ca="1">SUMIF($E$9:$P$564,E9,N$9:N$564)</f>
        <v>232186918</v>
      </c>
      <c r="O6" s="93">
        <f ca="1">SUMIF($E$9:$P$564,E9,O$9:O$564)</f>
        <v>193401723</v>
      </c>
      <c r="P6" s="93">
        <f ca="1">SUMIF($E$9:$P$564,E9,P$9:P$564)</f>
        <v>173333835</v>
      </c>
      <c r="Q6" s="94"/>
      <c r="R6" s="237"/>
    </row>
    <row r="7" spans="1:19" ht="24" customHeight="1">
      <c r="A7" s="170"/>
      <c r="B7" s="170"/>
      <c r="C7" s="170"/>
      <c r="D7" s="170"/>
      <c r="E7" s="97" t="s">
        <v>143</v>
      </c>
      <c r="F7" s="170"/>
      <c r="G7" s="93">
        <f ca="1">SUM(H7,K7,N7,O7,P7)</f>
        <v>2175513676</v>
      </c>
      <c r="H7" s="93">
        <f ca="1">SUMIF($E$9:$H$564,E10,$H$9:$H$564)</f>
        <v>469668822</v>
      </c>
      <c r="I7" s="93">
        <f ca="1">SUMIF($E$9:$I$564,E10,$I$9:$I$564)</f>
        <v>399571754</v>
      </c>
      <c r="J7" s="93">
        <f ca="1">H7-I7</f>
        <v>70097068</v>
      </c>
      <c r="K7" s="93">
        <f ca="1">SUMIF($E$9:$M$564,E10,K$9:K$564)</f>
        <v>902940635</v>
      </c>
      <c r="L7" s="93">
        <f ca="1">SUMIF($E$9:$M$564,E10,L$9:L$564)</f>
        <v>109822032.8</v>
      </c>
      <c r="M7" s="93">
        <f ca="1">K7-L7</f>
        <v>793118602.20000005</v>
      </c>
      <c r="N7" s="93">
        <f ca="1">SUMIF($E$9:$P$564,E10,N$9:N$564)</f>
        <v>208953824</v>
      </c>
      <c r="O7" s="93">
        <f ca="1">SUMIF($E$9:$P$564,E10,O$9:O$564)</f>
        <v>362479560</v>
      </c>
      <c r="P7" s="93">
        <f ca="1">SUMIF($E$9:$P$564,E10,P$9:P$564)</f>
        <v>231470835</v>
      </c>
      <c r="Q7" s="94"/>
      <c r="R7" s="237"/>
    </row>
    <row r="8" spans="1:19" ht="24" customHeight="1">
      <c r="A8" s="170"/>
      <c r="B8" s="170"/>
      <c r="C8" s="170"/>
      <c r="D8" s="170"/>
      <c r="E8" s="97" t="s">
        <v>919</v>
      </c>
      <c r="F8" s="170"/>
      <c r="G8" s="93">
        <f t="shared" ref="G8:P8" ca="1" si="0">G7-G6</f>
        <v>203981743</v>
      </c>
      <c r="H8" s="93">
        <f t="shared" ca="1" si="0"/>
        <v>0</v>
      </c>
      <c r="I8" s="93">
        <f t="shared" ca="1" si="0"/>
        <v>6132152</v>
      </c>
      <c r="J8" s="93">
        <f t="shared" ca="1" si="0"/>
        <v>-6132152</v>
      </c>
      <c r="K8" s="93">
        <f t="shared" ca="1" si="0"/>
        <v>0</v>
      </c>
      <c r="L8" s="93">
        <f t="shared" ca="1" si="0"/>
        <v>3036376.799999997</v>
      </c>
      <c r="M8" s="93">
        <f t="shared" ca="1" si="0"/>
        <v>-3036376.7999999523</v>
      </c>
      <c r="N8" s="93">
        <f t="shared" ca="1" si="0"/>
        <v>-23233094</v>
      </c>
      <c r="O8" s="93">
        <f t="shared" ca="1" si="0"/>
        <v>169077837</v>
      </c>
      <c r="P8" s="93">
        <f t="shared" ca="1" si="0"/>
        <v>58137000</v>
      </c>
      <c r="Q8" s="94"/>
      <c r="R8" s="237"/>
    </row>
    <row r="9" spans="1:19" s="44" customFormat="1" ht="41.25" customHeight="1">
      <c r="A9" s="258" t="s">
        <v>144</v>
      </c>
      <c r="B9" s="258" t="s">
        <v>145</v>
      </c>
      <c r="C9" s="263" t="s">
        <v>146</v>
      </c>
      <c r="D9" s="317" t="s">
        <v>147</v>
      </c>
      <c r="E9" s="115" t="s">
        <v>151</v>
      </c>
      <c r="F9" s="120" t="s">
        <v>148</v>
      </c>
      <c r="G9" s="121">
        <f>SUM(H9,K9,N9,O9,P9)</f>
        <v>1508000</v>
      </c>
      <c r="H9" s="122">
        <v>0</v>
      </c>
      <c r="I9" s="122">
        <v>0</v>
      </c>
      <c r="J9" s="122">
        <f>H9-I9</f>
        <v>0</v>
      </c>
      <c r="K9" s="122">
        <v>1508000</v>
      </c>
      <c r="L9" s="122">
        <v>1052480</v>
      </c>
      <c r="M9" s="122">
        <f>K9-L9</f>
        <v>455520</v>
      </c>
      <c r="N9" s="122">
        <v>0</v>
      </c>
      <c r="O9" s="122">
        <v>0</v>
      </c>
      <c r="P9" s="122">
        <v>0</v>
      </c>
      <c r="Q9" s="262" t="s">
        <v>149</v>
      </c>
      <c r="R9" s="111"/>
      <c r="S9" s="242" t="s">
        <v>82</v>
      </c>
    </row>
    <row r="10" spans="1:19" s="44" customFormat="1" ht="41.25" customHeight="1">
      <c r="A10" s="259"/>
      <c r="B10" s="259"/>
      <c r="C10" s="263"/>
      <c r="D10" s="281"/>
      <c r="E10" s="115" t="s">
        <v>7</v>
      </c>
      <c r="F10" s="120" t="s">
        <v>148</v>
      </c>
      <c r="G10" s="121">
        <f>SUM(H10,K10,N10,O10,P10)</f>
        <v>1508000</v>
      </c>
      <c r="H10" s="122">
        <v>0</v>
      </c>
      <c r="I10" s="122">
        <v>0</v>
      </c>
      <c r="J10" s="122">
        <f>H10-I10</f>
        <v>0</v>
      </c>
      <c r="K10" s="122">
        <v>1508000</v>
      </c>
      <c r="L10" s="122">
        <v>1052480</v>
      </c>
      <c r="M10" s="122">
        <f>K10-L10</f>
        <v>455520</v>
      </c>
      <c r="N10" s="122">
        <v>0</v>
      </c>
      <c r="O10" s="122">
        <v>0</v>
      </c>
      <c r="P10" s="122">
        <v>0</v>
      </c>
      <c r="Q10" s="262"/>
      <c r="R10" s="111"/>
      <c r="S10" s="242"/>
    </row>
    <row r="11" spans="1:19" s="44" customFormat="1" ht="41.25" customHeight="1">
      <c r="A11" s="259"/>
      <c r="B11" s="259"/>
      <c r="C11" s="263"/>
      <c r="D11" s="281"/>
      <c r="E11" s="115" t="s">
        <v>8</v>
      </c>
      <c r="F11" s="123"/>
      <c r="G11" s="122">
        <f>G10-G9</f>
        <v>0</v>
      </c>
      <c r="H11" s="122">
        <f t="shared" ref="H11:P11" si="1">H10-H9</f>
        <v>0</v>
      </c>
      <c r="I11" s="122">
        <f t="shared" si="1"/>
        <v>0</v>
      </c>
      <c r="J11" s="122">
        <f t="shared" si="1"/>
        <v>0</v>
      </c>
      <c r="K11" s="122">
        <f t="shared" si="1"/>
        <v>0</v>
      </c>
      <c r="L11" s="122">
        <f t="shared" si="1"/>
        <v>0</v>
      </c>
      <c r="M11" s="122">
        <f t="shared" si="1"/>
        <v>0</v>
      </c>
      <c r="N11" s="122">
        <f t="shared" si="1"/>
        <v>0</v>
      </c>
      <c r="O11" s="122">
        <f t="shared" si="1"/>
        <v>0</v>
      </c>
      <c r="P11" s="122">
        <f t="shared" si="1"/>
        <v>0</v>
      </c>
      <c r="Q11" s="262"/>
      <c r="R11" s="111"/>
      <c r="S11" s="242"/>
    </row>
    <row r="12" spans="1:19" s="44" customFormat="1" ht="41.25" customHeight="1">
      <c r="A12" s="258" t="s">
        <v>144</v>
      </c>
      <c r="B12" s="258" t="s">
        <v>145</v>
      </c>
      <c r="C12" s="276" t="s">
        <v>150</v>
      </c>
      <c r="D12" s="317" t="s">
        <v>147</v>
      </c>
      <c r="E12" s="115" t="s">
        <v>151</v>
      </c>
      <c r="F12" s="120" t="s">
        <v>152</v>
      </c>
      <c r="G12" s="121">
        <f>SUM(H12,K12,N12,O12,P12)</f>
        <v>487000</v>
      </c>
      <c r="H12" s="122">
        <v>0</v>
      </c>
      <c r="I12" s="122">
        <v>0</v>
      </c>
      <c r="J12" s="122">
        <f>H12-I12</f>
        <v>0</v>
      </c>
      <c r="K12" s="122">
        <v>487000</v>
      </c>
      <c r="L12" s="122">
        <v>304027</v>
      </c>
      <c r="M12" s="122">
        <f>K12-L12</f>
        <v>182973</v>
      </c>
      <c r="N12" s="122">
        <v>0</v>
      </c>
      <c r="O12" s="122">
        <v>0</v>
      </c>
      <c r="P12" s="122">
        <v>0</v>
      </c>
      <c r="Q12" s="262" t="s">
        <v>149</v>
      </c>
      <c r="R12" s="111"/>
      <c r="S12" s="242" t="s">
        <v>82</v>
      </c>
    </row>
    <row r="13" spans="1:19" s="44" customFormat="1" ht="41.25" customHeight="1">
      <c r="A13" s="259"/>
      <c r="B13" s="259"/>
      <c r="C13" s="276"/>
      <c r="D13" s="281"/>
      <c r="E13" s="115" t="s">
        <v>7</v>
      </c>
      <c r="F13" s="120" t="s">
        <v>152</v>
      </c>
      <c r="G13" s="121">
        <f>SUM(H13,K13,N13,O13,P13)</f>
        <v>487000</v>
      </c>
      <c r="H13" s="122">
        <v>0</v>
      </c>
      <c r="I13" s="122">
        <v>0</v>
      </c>
      <c r="J13" s="122">
        <f>H13-I13</f>
        <v>0</v>
      </c>
      <c r="K13" s="122">
        <v>487000</v>
      </c>
      <c r="L13" s="122">
        <v>304027</v>
      </c>
      <c r="M13" s="122">
        <f>K13-L13</f>
        <v>182973</v>
      </c>
      <c r="N13" s="122">
        <v>0</v>
      </c>
      <c r="O13" s="122">
        <v>0</v>
      </c>
      <c r="P13" s="122">
        <v>0</v>
      </c>
      <c r="Q13" s="262"/>
      <c r="R13" s="111"/>
      <c r="S13" s="242"/>
    </row>
    <row r="14" spans="1:19" s="44" customFormat="1" ht="41.25" customHeight="1">
      <c r="A14" s="259"/>
      <c r="B14" s="259"/>
      <c r="C14" s="276"/>
      <c r="D14" s="281"/>
      <c r="E14" s="115" t="s">
        <v>8</v>
      </c>
      <c r="F14" s="123"/>
      <c r="G14" s="122">
        <f>G13-G12</f>
        <v>0</v>
      </c>
      <c r="H14" s="122">
        <f t="shared" ref="H14:P14" si="2">H13-H12</f>
        <v>0</v>
      </c>
      <c r="I14" s="122">
        <f t="shared" si="2"/>
        <v>0</v>
      </c>
      <c r="J14" s="122">
        <f t="shared" si="2"/>
        <v>0</v>
      </c>
      <c r="K14" s="122">
        <f t="shared" si="2"/>
        <v>0</v>
      </c>
      <c r="L14" s="122">
        <f t="shared" si="2"/>
        <v>0</v>
      </c>
      <c r="M14" s="122">
        <f t="shared" si="2"/>
        <v>0</v>
      </c>
      <c r="N14" s="122">
        <f t="shared" si="2"/>
        <v>0</v>
      </c>
      <c r="O14" s="122">
        <f t="shared" si="2"/>
        <v>0</v>
      </c>
      <c r="P14" s="122">
        <f t="shared" si="2"/>
        <v>0</v>
      </c>
      <c r="Q14" s="262"/>
      <c r="R14" s="111"/>
      <c r="S14" s="242"/>
    </row>
    <row r="15" spans="1:19" s="44" customFormat="1" ht="41.25" customHeight="1">
      <c r="A15" s="258" t="s">
        <v>144</v>
      </c>
      <c r="B15" s="258" t="s">
        <v>145</v>
      </c>
      <c r="C15" s="276" t="s">
        <v>153</v>
      </c>
      <c r="D15" s="317" t="s">
        <v>147</v>
      </c>
      <c r="E15" s="115" t="s">
        <v>151</v>
      </c>
      <c r="F15" s="120" t="s">
        <v>154</v>
      </c>
      <c r="G15" s="121">
        <f>SUM(H15,K15,N15,O15,P15)</f>
        <v>421000</v>
      </c>
      <c r="H15" s="122">
        <v>0</v>
      </c>
      <c r="I15" s="122">
        <v>0</v>
      </c>
      <c r="J15" s="122">
        <f>H15-I15</f>
        <v>0</v>
      </c>
      <c r="K15" s="122">
        <v>421000</v>
      </c>
      <c r="L15" s="122">
        <v>87582</v>
      </c>
      <c r="M15" s="122">
        <f>K15-L15</f>
        <v>333418</v>
      </c>
      <c r="N15" s="122">
        <v>0</v>
      </c>
      <c r="O15" s="122">
        <v>0</v>
      </c>
      <c r="P15" s="122">
        <v>0</v>
      </c>
      <c r="Q15" s="262" t="s">
        <v>149</v>
      </c>
      <c r="R15" s="111"/>
      <c r="S15" s="242" t="s">
        <v>82</v>
      </c>
    </row>
    <row r="16" spans="1:19" s="44" customFormat="1" ht="41.25" customHeight="1">
      <c r="A16" s="259"/>
      <c r="B16" s="259"/>
      <c r="C16" s="276"/>
      <c r="D16" s="281"/>
      <c r="E16" s="115" t="s">
        <v>7</v>
      </c>
      <c r="F16" s="120" t="s">
        <v>154</v>
      </c>
      <c r="G16" s="121">
        <f>SUM(H16,K16,N16,O16,P16)</f>
        <v>421000</v>
      </c>
      <c r="H16" s="122">
        <v>0</v>
      </c>
      <c r="I16" s="122">
        <v>0</v>
      </c>
      <c r="J16" s="122">
        <f>H16-I16</f>
        <v>0</v>
      </c>
      <c r="K16" s="122">
        <v>421000</v>
      </c>
      <c r="L16" s="122">
        <v>87582</v>
      </c>
      <c r="M16" s="122">
        <f>K16-L16</f>
        <v>333418</v>
      </c>
      <c r="N16" s="122">
        <v>0</v>
      </c>
      <c r="O16" s="122">
        <v>0</v>
      </c>
      <c r="P16" s="122">
        <v>0</v>
      </c>
      <c r="Q16" s="262"/>
      <c r="R16" s="111"/>
      <c r="S16" s="242"/>
    </row>
    <row r="17" spans="1:19" s="44" customFormat="1" ht="41.25" customHeight="1">
      <c r="A17" s="259"/>
      <c r="B17" s="259"/>
      <c r="C17" s="276"/>
      <c r="D17" s="281"/>
      <c r="E17" s="115" t="s">
        <v>8</v>
      </c>
      <c r="F17" s="123"/>
      <c r="G17" s="122">
        <f>G16-G15</f>
        <v>0</v>
      </c>
      <c r="H17" s="122">
        <f t="shared" ref="H17:P17" si="3">H16-H15</f>
        <v>0</v>
      </c>
      <c r="I17" s="122">
        <f t="shared" si="3"/>
        <v>0</v>
      </c>
      <c r="J17" s="122">
        <f t="shared" si="3"/>
        <v>0</v>
      </c>
      <c r="K17" s="122">
        <f t="shared" si="3"/>
        <v>0</v>
      </c>
      <c r="L17" s="122">
        <f t="shared" si="3"/>
        <v>0</v>
      </c>
      <c r="M17" s="122">
        <f t="shared" si="3"/>
        <v>0</v>
      </c>
      <c r="N17" s="122">
        <f t="shared" si="3"/>
        <v>0</v>
      </c>
      <c r="O17" s="122">
        <f t="shared" si="3"/>
        <v>0</v>
      </c>
      <c r="P17" s="122">
        <f t="shared" si="3"/>
        <v>0</v>
      </c>
      <c r="Q17" s="262"/>
      <c r="R17" s="111"/>
      <c r="S17" s="242"/>
    </row>
    <row r="18" spans="1:19" s="44" customFormat="1" ht="40.5" customHeight="1">
      <c r="A18" s="258" t="s">
        <v>1283</v>
      </c>
      <c r="B18" s="258" t="s">
        <v>1284</v>
      </c>
      <c r="C18" s="258" t="s">
        <v>1285</v>
      </c>
      <c r="D18" s="261" t="s">
        <v>1286</v>
      </c>
      <c r="E18" s="125" t="s">
        <v>151</v>
      </c>
      <c r="F18" s="120" t="s">
        <v>1287</v>
      </c>
      <c r="G18" s="121">
        <f>SUM(H18,K18,N18,O18,P18)</f>
        <v>1845720</v>
      </c>
      <c r="H18" s="126">
        <v>0</v>
      </c>
      <c r="I18" s="126">
        <v>0</v>
      </c>
      <c r="J18" s="126">
        <f>H18-I18</f>
        <v>0</v>
      </c>
      <c r="K18" s="126">
        <v>500000</v>
      </c>
      <c r="L18" s="126">
        <v>0</v>
      </c>
      <c r="M18" s="126">
        <f>K18-L18</f>
        <v>500000</v>
      </c>
      <c r="N18" s="126">
        <v>1345720</v>
      </c>
      <c r="O18" s="126">
        <v>0</v>
      </c>
      <c r="P18" s="126">
        <v>0</v>
      </c>
      <c r="Q18" s="274" t="s">
        <v>1288</v>
      </c>
      <c r="R18" s="315"/>
      <c r="S18" s="242"/>
    </row>
    <row r="19" spans="1:19" s="44" customFormat="1" ht="40.5" customHeight="1">
      <c r="A19" s="259"/>
      <c r="B19" s="259"/>
      <c r="C19" s="259"/>
      <c r="D19" s="261"/>
      <c r="E19" s="127" t="s">
        <v>143</v>
      </c>
      <c r="F19" s="120" t="s">
        <v>1287</v>
      </c>
      <c r="G19" s="121">
        <f>SUM(H19,K19,N19,O19,P19)</f>
        <v>1845720</v>
      </c>
      <c r="H19" s="126">
        <v>0</v>
      </c>
      <c r="I19" s="126">
        <v>0</v>
      </c>
      <c r="J19" s="126">
        <f>H19-I19</f>
        <v>0</v>
      </c>
      <c r="K19" s="126">
        <v>500000</v>
      </c>
      <c r="L19" s="126">
        <v>0</v>
      </c>
      <c r="M19" s="126">
        <f>K19-L19</f>
        <v>500000</v>
      </c>
      <c r="N19" s="126">
        <v>1345720</v>
      </c>
      <c r="O19" s="126">
        <v>0</v>
      </c>
      <c r="P19" s="126">
        <v>0</v>
      </c>
      <c r="Q19" s="274"/>
      <c r="R19" s="315"/>
      <c r="S19" s="242"/>
    </row>
    <row r="20" spans="1:19" s="44" customFormat="1" ht="40.5" customHeight="1">
      <c r="A20" s="259"/>
      <c r="B20" s="259"/>
      <c r="C20" s="259"/>
      <c r="D20" s="261"/>
      <c r="E20" s="128" t="s">
        <v>8</v>
      </c>
      <c r="F20" s="120"/>
      <c r="G20" s="122">
        <f t="shared" ref="G20:P20" si="4">G19-G18</f>
        <v>0</v>
      </c>
      <c r="H20" s="122">
        <f t="shared" si="4"/>
        <v>0</v>
      </c>
      <c r="I20" s="122">
        <f t="shared" si="4"/>
        <v>0</v>
      </c>
      <c r="J20" s="122">
        <f t="shared" si="4"/>
        <v>0</v>
      </c>
      <c r="K20" s="122">
        <f t="shared" si="4"/>
        <v>0</v>
      </c>
      <c r="L20" s="122">
        <f t="shared" si="4"/>
        <v>0</v>
      </c>
      <c r="M20" s="122">
        <f t="shared" si="4"/>
        <v>0</v>
      </c>
      <c r="N20" s="122">
        <f t="shared" si="4"/>
        <v>0</v>
      </c>
      <c r="O20" s="122">
        <f t="shared" si="4"/>
        <v>0</v>
      </c>
      <c r="P20" s="122">
        <f t="shared" si="4"/>
        <v>0</v>
      </c>
      <c r="Q20" s="274"/>
      <c r="R20" s="315"/>
      <c r="S20" s="242"/>
    </row>
    <row r="21" spans="1:19" s="44" customFormat="1" ht="40.5" customHeight="1">
      <c r="A21" s="270" t="s">
        <v>155</v>
      </c>
      <c r="B21" s="270" t="s">
        <v>156</v>
      </c>
      <c r="C21" s="270" t="s">
        <v>157</v>
      </c>
      <c r="D21" s="272" t="s">
        <v>158</v>
      </c>
      <c r="E21" s="128" t="s">
        <v>151</v>
      </c>
      <c r="F21" s="129" t="s">
        <v>159</v>
      </c>
      <c r="G21" s="121">
        <f>SUM(H21,K21,N21,O21,P21)</f>
        <v>9700000</v>
      </c>
      <c r="H21" s="122">
        <v>1019000</v>
      </c>
      <c r="I21" s="122">
        <v>415787</v>
      </c>
      <c r="J21" s="122">
        <f>H21-I21</f>
        <v>603213</v>
      </c>
      <c r="K21" s="122">
        <v>2809720</v>
      </c>
      <c r="L21" s="122">
        <v>0</v>
      </c>
      <c r="M21" s="122">
        <f>K21-L21</f>
        <v>2809720</v>
      </c>
      <c r="N21" s="122">
        <v>5871280</v>
      </c>
      <c r="O21" s="122">
        <v>0</v>
      </c>
      <c r="P21" s="122">
        <v>0</v>
      </c>
      <c r="Q21" s="273" t="s">
        <v>160</v>
      </c>
      <c r="R21" s="315"/>
      <c r="S21" s="242"/>
    </row>
    <row r="22" spans="1:19" s="44" customFormat="1" ht="40.5" customHeight="1">
      <c r="A22" s="271"/>
      <c r="B22" s="271"/>
      <c r="C22" s="271"/>
      <c r="D22" s="272"/>
      <c r="E22" s="128" t="s">
        <v>143</v>
      </c>
      <c r="F22" s="129" t="s">
        <v>161</v>
      </c>
      <c r="G22" s="121">
        <f>SUM(H22,K22,N22,O22,P22)</f>
        <v>9700000</v>
      </c>
      <c r="H22" s="122">
        <v>1019000</v>
      </c>
      <c r="I22" s="122">
        <v>836317</v>
      </c>
      <c r="J22" s="122">
        <f>H22-I22</f>
        <v>182683</v>
      </c>
      <c r="K22" s="122">
        <v>2809720</v>
      </c>
      <c r="L22" s="122">
        <v>0</v>
      </c>
      <c r="M22" s="122">
        <f>K22-L22</f>
        <v>2809720</v>
      </c>
      <c r="N22" s="122">
        <v>5871280</v>
      </c>
      <c r="O22" s="122">
        <v>0</v>
      </c>
      <c r="P22" s="122">
        <v>0</v>
      </c>
      <c r="Q22" s="273"/>
      <c r="R22" s="315"/>
      <c r="S22" s="242"/>
    </row>
    <row r="23" spans="1:19" s="44" customFormat="1" ht="40.5" customHeight="1">
      <c r="A23" s="271"/>
      <c r="B23" s="271"/>
      <c r="C23" s="271"/>
      <c r="D23" s="272"/>
      <c r="E23" s="128" t="s">
        <v>8</v>
      </c>
      <c r="F23" s="120"/>
      <c r="G23" s="122">
        <f t="shared" ref="G23:P23" si="5">G22-G21</f>
        <v>0</v>
      </c>
      <c r="H23" s="122">
        <f t="shared" si="5"/>
        <v>0</v>
      </c>
      <c r="I23" s="122">
        <f t="shared" si="5"/>
        <v>420530</v>
      </c>
      <c r="J23" s="122">
        <f t="shared" si="5"/>
        <v>-420530</v>
      </c>
      <c r="K23" s="122">
        <f t="shared" si="5"/>
        <v>0</v>
      </c>
      <c r="L23" s="122">
        <f t="shared" si="5"/>
        <v>0</v>
      </c>
      <c r="M23" s="122">
        <f t="shared" si="5"/>
        <v>0</v>
      </c>
      <c r="N23" s="122">
        <f t="shared" si="5"/>
        <v>0</v>
      </c>
      <c r="O23" s="122">
        <f t="shared" si="5"/>
        <v>0</v>
      </c>
      <c r="P23" s="122">
        <f t="shared" si="5"/>
        <v>0</v>
      </c>
      <c r="Q23" s="273"/>
      <c r="R23" s="315"/>
      <c r="S23" s="242"/>
    </row>
    <row r="24" spans="1:19" s="44" customFormat="1" ht="40.5" customHeight="1">
      <c r="A24" s="258" t="s">
        <v>155</v>
      </c>
      <c r="B24" s="258" t="s">
        <v>162</v>
      </c>
      <c r="C24" s="258" t="s">
        <v>163</v>
      </c>
      <c r="D24" s="285" t="s">
        <v>158</v>
      </c>
      <c r="E24" s="128" t="s">
        <v>151</v>
      </c>
      <c r="F24" s="120" t="s">
        <v>164</v>
      </c>
      <c r="G24" s="121">
        <v>1000000</v>
      </c>
      <c r="H24" s="122">
        <v>0</v>
      </c>
      <c r="I24" s="122">
        <v>0</v>
      </c>
      <c r="J24" s="122">
        <f>H24-I24</f>
        <v>0</v>
      </c>
      <c r="K24" s="122">
        <v>1000000</v>
      </c>
      <c r="L24" s="122">
        <v>0</v>
      </c>
      <c r="M24" s="122">
        <f>K24-L24</f>
        <v>1000000</v>
      </c>
      <c r="N24" s="122">
        <v>0</v>
      </c>
      <c r="O24" s="122">
        <v>0</v>
      </c>
      <c r="P24" s="122">
        <v>0</v>
      </c>
      <c r="Q24" s="286" t="s">
        <v>165</v>
      </c>
      <c r="R24" s="111"/>
      <c r="S24" s="242" t="s">
        <v>166</v>
      </c>
    </row>
    <row r="25" spans="1:19" s="44" customFormat="1" ht="40.5" customHeight="1">
      <c r="A25" s="259"/>
      <c r="B25" s="259"/>
      <c r="C25" s="259"/>
      <c r="D25" s="285"/>
      <c r="E25" s="128" t="s">
        <v>143</v>
      </c>
      <c r="F25" s="120" t="s">
        <v>164</v>
      </c>
      <c r="G25" s="121">
        <v>1000000</v>
      </c>
      <c r="H25" s="122">
        <v>0</v>
      </c>
      <c r="I25" s="122">
        <v>0</v>
      </c>
      <c r="J25" s="122">
        <f>H25-I25</f>
        <v>0</v>
      </c>
      <c r="K25" s="122">
        <v>1000000</v>
      </c>
      <c r="L25" s="122">
        <v>0</v>
      </c>
      <c r="M25" s="122">
        <f>K25-L25</f>
        <v>1000000</v>
      </c>
      <c r="N25" s="122">
        <v>0</v>
      </c>
      <c r="O25" s="122">
        <v>0</v>
      </c>
      <c r="P25" s="122">
        <v>0</v>
      </c>
      <c r="Q25" s="286"/>
      <c r="R25" s="111"/>
      <c r="S25" s="242"/>
    </row>
    <row r="26" spans="1:19" s="44" customFormat="1" ht="40.5" customHeight="1">
      <c r="A26" s="259"/>
      <c r="B26" s="259"/>
      <c r="C26" s="259"/>
      <c r="D26" s="285"/>
      <c r="E26" s="128" t="s">
        <v>8</v>
      </c>
      <c r="F26" s="120"/>
      <c r="G26" s="122">
        <f t="shared" ref="G26:P26" si="6">G25-G24</f>
        <v>0</v>
      </c>
      <c r="H26" s="122">
        <f t="shared" si="6"/>
        <v>0</v>
      </c>
      <c r="I26" s="122">
        <f t="shared" si="6"/>
        <v>0</v>
      </c>
      <c r="J26" s="122">
        <f t="shared" si="6"/>
        <v>0</v>
      </c>
      <c r="K26" s="122">
        <f t="shared" si="6"/>
        <v>0</v>
      </c>
      <c r="L26" s="122">
        <f t="shared" si="6"/>
        <v>0</v>
      </c>
      <c r="M26" s="122">
        <f t="shared" si="6"/>
        <v>0</v>
      </c>
      <c r="N26" s="122">
        <f t="shared" si="6"/>
        <v>0</v>
      </c>
      <c r="O26" s="122">
        <f t="shared" si="6"/>
        <v>0</v>
      </c>
      <c r="P26" s="122">
        <f t="shared" si="6"/>
        <v>0</v>
      </c>
      <c r="Q26" s="286"/>
      <c r="R26" s="111"/>
      <c r="S26" s="242"/>
    </row>
    <row r="27" spans="1:19" s="44" customFormat="1" ht="40.5" customHeight="1">
      <c r="A27" s="258" t="s">
        <v>167</v>
      </c>
      <c r="B27" s="258" t="s">
        <v>168</v>
      </c>
      <c r="C27" s="258" t="s">
        <v>169</v>
      </c>
      <c r="D27" s="261" t="s">
        <v>170</v>
      </c>
      <c r="E27" s="128" t="s">
        <v>151</v>
      </c>
      <c r="F27" s="120" t="s">
        <v>171</v>
      </c>
      <c r="G27" s="121">
        <v>7800000</v>
      </c>
      <c r="H27" s="122">
        <v>0</v>
      </c>
      <c r="I27" s="122">
        <v>0</v>
      </c>
      <c r="J27" s="122">
        <f>H27-I27</f>
        <v>0</v>
      </c>
      <c r="K27" s="122">
        <v>303030</v>
      </c>
      <c r="L27" s="122">
        <v>0</v>
      </c>
      <c r="M27" s="122">
        <f>K27-L27</f>
        <v>303030</v>
      </c>
      <c r="N27" s="122">
        <v>7496970</v>
      </c>
      <c r="O27" s="122"/>
      <c r="P27" s="122"/>
      <c r="Q27" s="262" t="s">
        <v>172</v>
      </c>
      <c r="R27" s="315"/>
      <c r="S27" s="242" t="s">
        <v>173</v>
      </c>
    </row>
    <row r="28" spans="1:19" s="44" customFormat="1" ht="40.5" customHeight="1">
      <c r="A28" s="259"/>
      <c r="B28" s="259"/>
      <c r="C28" s="259"/>
      <c r="D28" s="261"/>
      <c r="E28" s="128" t="s">
        <v>143</v>
      </c>
      <c r="F28" s="120" t="s">
        <v>171</v>
      </c>
      <c r="G28" s="121">
        <v>7800000</v>
      </c>
      <c r="H28" s="122">
        <v>0</v>
      </c>
      <c r="I28" s="122">
        <v>0</v>
      </c>
      <c r="J28" s="122">
        <f>H28-I28</f>
        <v>0</v>
      </c>
      <c r="K28" s="122">
        <v>303030</v>
      </c>
      <c r="L28" s="122">
        <v>0</v>
      </c>
      <c r="M28" s="122">
        <f>K28-L28</f>
        <v>303030</v>
      </c>
      <c r="N28" s="122">
        <v>7496970</v>
      </c>
      <c r="O28" s="122"/>
      <c r="P28" s="122"/>
      <c r="Q28" s="262"/>
      <c r="R28" s="315"/>
      <c r="S28" s="242"/>
    </row>
    <row r="29" spans="1:19" s="44" customFormat="1" ht="40.5" customHeight="1">
      <c r="A29" s="259"/>
      <c r="B29" s="259"/>
      <c r="C29" s="259"/>
      <c r="D29" s="261"/>
      <c r="E29" s="128" t="s">
        <v>8</v>
      </c>
      <c r="F29" s="120"/>
      <c r="G29" s="122">
        <f t="shared" ref="G29:P29" si="7">G28-G27</f>
        <v>0</v>
      </c>
      <c r="H29" s="122">
        <f t="shared" si="7"/>
        <v>0</v>
      </c>
      <c r="I29" s="122">
        <f t="shared" si="7"/>
        <v>0</v>
      </c>
      <c r="J29" s="122">
        <f t="shared" si="7"/>
        <v>0</v>
      </c>
      <c r="K29" s="122">
        <f t="shared" si="7"/>
        <v>0</v>
      </c>
      <c r="L29" s="122">
        <f t="shared" si="7"/>
        <v>0</v>
      </c>
      <c r="M29" s="122">
        <f t="shared" si="7"/>
        <v>0</v>
      </c>
      <c r="N29" s="122">
        <f t="shared" si="7"/>
        <v>0</v>
      </c>
      <c r="O29" s="122">
        <f t="shared" si="7"/>
        <v>0</v>
      </c>
      <c r="P29" s="122">
        <f t="shared" si="7"/>
        <v>0</v>
      </c>
      <c r="Q29" s="262"/>
      <c r="R29" s="315"/>
      <c r="S29" s="242"/>
    </row>
    <row r="30" spans="1:19" s="82" customFormat="1" ht="48.75" customHeight="1">
      <c r="A30" s="159" t="s">
        <v>174</v>
      </c>
      <c r="B30" s="159" t="s">
        <v>175</v>
      </c>
      <c r="C30" s="159" t="s">
        <v>1289</v>
      </c>
      <c r="D30" s="158" t="s">
        <v>176</v>
      </c>
      <c r="E30" s="104" t="s">
        <v>151</v>
      </c>
      <c r="F30" s="99"/>
      <c r="G30" s="100"/>
      <c r="H30" s="101"/>
      <c r="I30" s="101"/>
      <c r="J30" s="101"/>
      <c r="K30" s="101"/>
      <c r="L30" s="101"/>
      <c r="M30" s="101"/>
      <c r="N30" s="101"/>
      <c r="O30" s="101"/>
      <c r="P30" s="101"/>
      <c r="Q30" s="161" t="s">
        <v>177</v>
      </c>
      <c r="R30" s="316"/>
      <c r="S30" s="264" t="s">
        <v>178</v>
      </c>
    </row>
    <row r="31" spans="1:19" s="82" customFormat="1" ht="64.5" customHeight="1">
      <c r="A31" s="160"/>
      <c r="B31" s="160"/>
      <c r="C31" s="160"/>
      <c r="D31" s="158"/>
      <c r="E31" s="104" t="s">
        <v>143</v>
      </c>
      <c r="F31" s="99" t="s">
        <v>179</v>
      </c>
      <c r="G31" s="100">
        <f>SUM(H31,K31,N31,O31,P31)</f>
        <v>2500000</v>
      </c>
      <c r="H31" s="101">
        <v>0</v>
      </c>
      <c r="I31" s="101">
        <v>0</v>
      </c>
      <c r="J31" s="101">
        <f>H31-I31</f>
        <v>0</v>
      </c>
      <c r="K31" s="101">
        <v>0</v>
      </c>
      <c r="L31" s="101">
        <v>0</v>
      </c>
      <c r="M31" s="101">
        <f>K31-L31</f>
        <v>0</v>
      </c>
      <c r="N31" s="101">
        <v>213000</v>
      </c>
      <c r="O31" s="101">
        <v>1287000</v>
      </c>
      <c r="P31" s="101">
        <v>1000000</v>
      </c>
      <c r="Q31" s="161"/>
      <c r="R31" s="316"/>
      <c r="S31" s="264"/>
    </row>
    <row r="32" spans="1:19" s="82" customFormat="1" ht="46.5" customHeight="1">
      <c r="A32" s="160"/>
      <c r="B32" s="160"/>
      <c r="C32" s="160"/>
      <c r="D32" s="158"/>
      <c r="E32" s="104" t="s">
        <v>8</v>
      </c>
      <c r="F32" s="99"/>
      <c r="G32" s="101">
        <f t="shared" ref="G32:P32" si="8">G31-G30</f>
        <v>2500000</v>
      </c>
      <c r="H32" s="101">
        <f t="shared" si="8"/>
        <v>0</v>
      </c>
      <c r="I32" s="101">
        <f t="shared" si="8"/>
        <v>0</v>
      </c>
      <c r="J32" s="101">
        <f t="shared" si="8"/>
        <v>0</v>
      </c>
      <c r="K32" s="101">
        <f t="shared" si="8"/>
        <v>0</v>
      </c>
      <c r="L32" s="101">
        <f t="shared" si="8"/>
        <v>0</v>
      </c>
      <c r="M32" s="101">
        <f t="shared" si="8"/>
        <v>0</v>
      </c>
      <c r="N32" s="101">
        <f t="shared" si="8"/>
        <v>213000</v>
      </c>
      <c r="O32" s="101">
        <f t="shared" si="8"/>
        <v>1287000</v>
      </c>
      <c r="P32" s="101">
        <f t="shared" si="8"/>
        <v>1000000</v>
      </c>
      <c r="Q32" s="161"/>
      <c r="R32" s="316"/>
      <c r="S32" s="264"/>
    </row>
    <row r="33" spans="1:19" s="44" customFormat="1" ht="44.25" customHeight="1">
      <c r="A33" s="258" t="s">
        <v>180</v>
      </c>
      <c r="B33" s="258" t="s">
        <v>15</v>
      </c>
      <c r="C33" s="258" t="s">
        <v>16</v>
      </c>
      <c r="D33" s="261" t="s">
        <v>181</v>
      </c>
      <c r="E33" s="128" t="s">
        <v>151</v>
      </c>
      <c r="F33" s="131" t="s">
        <v>185</v>
      </c>
      <c r="G33" s="121">
        <f>SUM(H33,K33,N33,O33,P33)</f>
        <v>12465780</v>
      </c>
      <c r="H33" s="122">
        <v>12465780</v>
      </c>
      <c r="I33" s="122">
        <v>11234076</v>
      </c>
      <c r="J33" s="122">
        <f>H33-I33</f>
        <v>1231704</v>
      </c>
      <c r="K33" s="122">
        <v>0</v>
      </c>
      <c r="L33" s="122">
        <v>0</v>
      </c>
      <c r="M33" s="122">
        <f>K33-L33</f>
        <v>0</v>
      </c>
      <c r="N33" s="122">
        <v>0</v>
      </c>
      <c r="O33" s="122">
        <v>0</v>
      </c>
      <c r="P33" s="122">
        <v>0</v>
      </c>
      <c r="Q33" s="262" t="s">
        <v>183</v>
      </c>
      <c r="R33" s="315"/>
      <c r="S33" s="242" t="s">
        <v>184</v>
      </c>
    </row>
    <row r="34" spans="1:19" s="44" customFormat="1" ht="44.25" customHeight="1">
      <c r="A34" s="258"/>
      <c r="B34" s="258"/>
      <c r="C34" s="259"/>
      <c r="D34" s="261"/>
      <c r="E34" s="128" t="s">
        <v>143</v>
      </c>
      <c r="F34" s="131" t="s">
        <v>185</v>
      </c>
      <c r="G34" s="121">
        <f>SUM(H34,K34,N34,O34,P34)</f>
        <v>12465780</v>
      </c>
      <c r="H34" s="122">
        <v>12465780</v>
      </c>
      <c r="I34" s="122">
        <v>11584157</v>
      </c>
      <c r="J34" s="122">
        <f>H34-I34</f>
        <v>881623</v>
      </c>
      <c r="K34" s="122">
        <v>0</v>
      </c>
      <c r="L34" s="122">
        <v>0</v>
      </c>
      <c r="M34" s="122">
        <f>K34-L34</f>
        <v>0</v>
      </c>
      <c r="N34" s="122">
        <v>0</v>
      </c>
      <c r="O34" s="122">
        <v>0</v>
      </c>
      <c r="P34" s="122">
        <v>0</v>
      </c>
      <c r="Q34" s="262"/>
      <c r="R34" s="315"/>
      <c r="S34" s="242"/>
    </row>
    <row r="35" spans="1:19" s="44" customFormat="1" ht="44.25" customHeight="1">
      <c r="A35" s="258"/>
      <c r="B35" s="258"/>
      <c r="C35" s="259"/>
      <c r="D35" s="261"/>
      <c r="E35" s="128" t="s">
        <v>8</v>
      </c>
      <c r="F35" s="120"/>
      <c r="G35" s="122">
        <f t="shared" ref="G35:P35" si="9">G34-G33</f>
        <v>0</v>
      </c>
      <c r="H35" s="122">
        <f t="shared" si="9"/>
        <v>0</v>
      </c>
      <c r="I35" s="122">
        <f t="shared" si="9"/>
        <v>350081</v>
      </c>
      <c r="J35" s="122">
        <f t="shared" si="9"/>
        <v>-350081</v>
      </c>
      <c r="K35" s="122">
        <f t="shared" si="9"/>
        <v>0</v>
      </c>
      <c r="L35" s="122">
        <f t="shared" si="9"/>
        <v>0</v>
      </c>
      <c r="M35" s="122">
        <f t="shared" si="9"/>
        <v>0</v>
      </c>
      <c r="N35" s="122">
        <f t="shared" si="9"/>
        <v>0</v>
      </c>
      <c r="O35" s="122">
        <f t="shared" si="9"/>
        <v>0</v>
      </c>
      <c r="P35" s="122">
        <f t="shared" si="9"/>
        <v>0</v>
      </c>
      <c r="Q35" s="262"/>
      <c r="R35" s="315"/>
      <c r="S35" s="242"/>
    </row>
    <row r="36" spans="1:19" s="44" customFormat="1" ht="45.75" customHeight="1">
      <c r="A36" s="258" t="s">
        <v>180</v>
      </c>
      <c r="B36" s="258" t="s">
        <v>15</v>
      </c>
      <c r="C36" s="258" t="s">
        <v>17</v>
      </c>
      <c r="D36" s="261" t="s">
        <v>181</v>
      </c>
      <c r="E36" s="132" t="s">
        <v>6</v>
      </c>
      <c r="F36" s="131" t="s">
        <v>1290</v>
      </c>
      <c r="G36" s="122">
        <v>9612410</v>
      </c>
      <c r="H36" s="122">
        <v>9612410</v>
      </c>
      <c r="I36" s="122">
        <v>9556774</v>
      </c>
      <c r="J36" s="122">
        <f>H36-I36</f>
        <v>55636</v>
      </c>
      <c r="K36" s="122">
        <v>0</v>
      </c>
      <c r="L36" s="122">
        <v>0</v>
      </c>
      <c r="M36" s="122">
        <f>K36-L36</f>
        <v>0</v>
      </c>
      <c r="N36" s="122">
        <v>0</v>
      </c>
      <c r="O36" s="122">
        <v>0</v>
      </c>
      <c r="P36" s="122">
        <v>0</v>
      </c>
      <c r="Q36" s="262" t="s">
        <v>187</v>
      </c>
      <c r="R36" s="315"/>
      <c r="S36" s="35"/>
    </row>
    <row r="37" spans="1:19" s="44" customFormat="1" ht="45.75" customHeight="1">
      <c r="A37" s="258"/>
      <c r="B37" s="258"/>
      <c r="C37" s="258"/>
      <c r="D37" s="261"/>
      <c r="E37" s="132" t="s">
        <v>7</v>
      </c>
      <c r="F37" s="131" t="s">
        <v>1290</v>
      </c>
      <c r="G37" s="122">
        <v>9612410</v>
      </c>
      <c r="H37" s="122">
        <v>9612410</v>
      </c>
      <c r="I37" s="122">
        <v>9556774</v>
      </c>
      <c r="J37" s="122">
        <f>H37-I37</f>
        <v>55636</v>
      </c>
      <c r="K37" s="122">
        <v>0</v>
      </c>
      <c r="L37" s="122">
        <v>0</v>
      </c>
      <c r="M37" s="122">
        <f>K37-L37</f>
        <v>0</v>
      </c>
      <c r="N37" s="122">
        <v>0</v>
      </c>
      <c r="O37" s="122">
        <v>0</v>
      </c>
      <c r="P37" s="122">
        <v>0</v>
      </c>
      <c r="Q37" s="262"/>
      <c r="R37" s="315"/>
      <c r="S37" s="35"/>
    </row>
    <row r="38" spans="1:19" s="44" customFormat="1" ht="45.75" customHeight="1">
      <c r="A38" s="258"/>
      <c r="B38" s="258"/>
      <c r="C38" s="258"/>
      <c r="D38" s="261"/>
      <c r="E38" s="132" t="s">
        <v>8</v>
      </c>
      <c r="F38" s="120"/>
      <c r="G38" s="122">
        <f>G37-G36</f>
        <v>0</v>
      </c>
      <c r="H38" s="122">
        <f t="shared" ref="H38:P38" si="10">H37-H36</f>
        <v>0</v>
      </c>
      <c r="I38" s="122">
        <f t="shared" si="10"/>
        <v>0</v>
      </c>
      <c r="J38" s="122">
        <f t="shared" si="10"/>
        <v>0</v>
      </c>
      <c r="K38" s="122">
        <f t="shared" si="10"/>
        <v>0</v>
      </c>
      <c r="L38" s="122">
        <f t="shared" si="10"/>
        <v>0</v>
      </c>
      <c r="M38" s="122">
        <f t="shared" si="10"/>
        <v>0</v>
      </c>
      <c r="N38" s="122">
        <f t="shared" si="10"/>
        <v>0</v>
      </c>
      <c r="O38" s="122">
        <f t="shared" si="10"/>
        <v>0</v>
      </c>
      <c r="P38" s="122">
        <f t="shared" si="10"/>
        <v>0</v>
      </c>
      <c r="Q38" s="262"/>
      <c r="R38" s="315"/>
      <c r="S38" s="35"/>
    </row>
    <row r="39" spans="1:19" s="32" customFormat="1" ht="52.5" customHeight="1">
      <c r="A39" s="258" t="s">
        <v>188</v>
      </c>
      <c r="B39" s="258" t="s">
        <v>189</v>
      </c>
      <c r="C39" s="258" t="s">
        <v>190</v>
      </c>
      <c r="D39" s="261" t="s">
        <v>181</v>
      </c>
      <c r="E39" s="128" t="s">
        <v>151</v>
      </c>
      <c r="F39" s="120" t="s">
        <v>191</v>
      </c>
      <c r="G39" s="121">
        <f>SUM(H39,K39,N39,O39,P39)</f>
        <v>9600000</v>
      </c>
      <c r="H39" s="122">
        <v>0</v>
      </c>
      <c r="I39" s="122">
        <v>0</v>
      </c>
      <c r="J39" s="122">
        <f>H39-I39</f>
        <v>0</v>
      </c>
      <c r="K39" s="122">
        <v>2000000</v>
      </c>
      <c r="L39" s="122">
        <v>0</v>
      </c>
      <c r="M39" s="122">
        <f>K39-L39</f>
        <v>2000000</v>
      </c>
      <c r="N39" s="122">
        <v>3800000</v>
      </c>
      <c r="O39" s="122">
        <v>3800000</v>
      </c>
      <c r="P39" s="122">
        <v>0</v>
      </c>
      <c r="Q39" s="262" t="s">
        <v>192</v>
      </c>
      <c r="R39" s="305" t="s">
        <v>69</v>
      </c>
      <c r="S39" s="242" t="s">
        <v>184</v>
      </c>
    </row>
    <row r="40" spans="1:19" s="32" customFormat="1" ht="52.5" customHeight="1">
      <c r="A40" s="259"/>
      <c r="B40" s="259"/>
      <c r="C40" s="259"/>
      <c r="D40" s="261"/>
      <c r="E40" s="128" t="s">
        <v>143</v>
      </c>
      <c r="F40" s="120" t="s">
        <v>191</v>
      </c>
      <c r="G40" s="121">
        <f>SUM(H40,K40,N40,O40,P40)</f>
        <v>9600000</v>
      </c>
      <c r="H40" s="122">
        <v>0</v>
      </c>
      <c r="I40" s="122">
        <v>0</v>
      </c>
      <c r="J40" s="122">
        <f>H40-I40</f>
        <v>0</v>
      </c>
      <c r="K40" s="122">
        <v>2000000</v>
      </c>
      <c r="L40" s="122">
        <v>0</v>
      </c>
      <c r="M40" s="122">
        <f>K40-L40</f>
        <v>2000000</v>
      </c>
      <c r="N40" s="122">
        <v>3800000</v>
      </c>
      <c r="O40" s="122">
        <v>3800000</v>
      </c>
      <c r="P40" s="122">
        <v>0</v>
      </c>
      <c r="Q40" s="262"/>
      <c r="R40" s="306"/>
      <c r="S40" s="242"/>
    </row>
    <row r="41" spans="1:19" s="32" customFormat="1" ht="44.25" customHeight="1">
      <c r="A41" s="259"/>
      <c r="B41" s="259"/>
      <c r="C41" s="259"/>
      <c r="D41" s="261"/>
      <c r="E41" s="128" t="s">
        <v>8</v>
      </c>
      <c r="F41" s="120"/>
      <c r="G41" s="122">
        <f t="shared" ref="G41:P41" si="11">G40-G39</f>
        <v>0</v>
      </c>
      <c r="H41" s="122">
        <f t="shared" si="11"/>
        <v>0</v>
      </c>
      <c r="I41" s="122">
        <f t="shared" si="11"/>
        <v>0</v>
      </c>
      <c r="J41" s="122">
        <f t="shared" si="11"/>
        <v>0</v>
      </c>
      <c r="K41" s="122">
        <f t="shared" si="11"/>
        <v>0</v>
      </c>
      <c r="L41" s="122">
        <f t="shared" si="11"/>
        <v>0</v>
      </c>
      <c r="M41" s="122">
        <f t="shared" si="11"/>
        <v>0</v>
      </c>
      <c r="N41" s="122">
        <f t="shared" si="11"/>
        <v>0</v>
      </c>
      <c r="O41" s="122">
        <f t="shared" si="11"/>
        <v>0</v>
      </c>
      <c r="P41" s="122">
        <f t="shared" si="11"/>
        <v>0</v>
      </c>
      <c r="Q41" s="262"/>
      <c r="R41" s="307"/>
      <c r="S41" s="242"/>
    </row>
    <row r="42" spans="1:19" s="32" customFormat="1" ht="54.75" customHeight="1">
      <c r="A42" s="258" t="s">
        <v>193</v>
      </c>
      <c r="B42" s="258" t="s">
        <v>194</v>
      </c>
      <c r="C42" s="258" t="s">
        <v>195</v>
      </c>
      <c r="D42" s="261" t="s">
        <v>196</v>
      </c>
      <c r="E42" s="128" t="s">
        <v>151</v>
      </c>
      <c r="F42" s="120" t="s">
        <v>197</v>
      </c>
      <c r="G42" s="121">
        <f>SUM(H42,K42,N42,O42,P42)</f>
        <v>12000000</v>
      </c>
      <c r="H42" s="122">
        <v>1000000</v>
      </c>
      <c r="I42" s="122">
        <v>247456</v>
      </c>
      <c r="J42" s="122">
        <f>H42-I42</f>
        <v>752544</v>
      </c>
      <c r="K42" s="122">
        <v>4651000</v>
      </c>
      <c r="L42" s="122">
        <v>0</v>
      </c>
      <c r="M42" s="122">
        <f>K42-L42</f>
        <v>4651000</v>
      </c>
      <c r="N42" s="122">
        <v>3500000</v>
      </c>
      <c r="O42" s="122">
        <v>2849000</v>
      </c>
      <c r="P42" s="122">
        <v>0</v>
      </c>
      <c r="Q42" s="262" t="s">
        <v>198</v>
      </c>
      <c r="R42" s="305" t="s">
        <v>69</v>
      </c>
      <c r="S42" s="242"/>
    </row>
    <row r="43" spans="1:19" s="32" customFormat="1" ht="54.75" customHeight="1">
      <c r="A43" s="259"/>
      <c r="B43" s="259"/>
      <c r="C43" s="259"/>
      <c r="D43" s="261"/>
      <c r="E43" s="128" t="s">
        <v>143</v>
      </c>
      <c r="F43" s="120" t="s">
        <v>197</v>
      </c>
      <c r="G43" s="121">
        <f>SUM(H43,K43,N43,O43,P43)</f>
        <v>12000000</v>
      </c>
      <c r="H43" s="122">
        <v>1000000</v>
      </c>
      <c r="I43" s="122">
        <v>247456</v>
      </c>
      <c r="J43" s="122">
        <f>H43-I43</f>
        <v>752544</v>
      </c>
      <c r="K43" s="122">
        <v>4651000</v>
      </c>
      <c r="L43" s="122">
        <v>78159</v>
      </c>
      <c r="M43" s="122">
        <f>K43-L43</f>
        <v>4572841</v>
      </c>
      <c r="N43" s="122">
        <v>1014800</v>
      </c>
      <c r="O43" s="122">
        <v>5334200</v>
      </c>
      <c r="P43" s="122">
        <v>0</v>
      </c>
      <c r="Q43" s="262"/>
      <c r="R43" s="306"/>
      <c r="S43" s="242"/>
    </row>
    <row r="44" spans="1:19" s="32" customFormat="1" ht="36.75" customHeight="1">
      <c r="A44" s="259"/>
      <c r="B44" s="259"/>
      <c r="C44" s="259"/>
      <c r="D44" s="261"/>
      <c r="E44" s="128" t="s">
        <v>8</v>
      </c>
      <c r="F44" s="120"/>
      <c r="G44" s="122">
        <f t="shared" ref="G44:P44" si="12">G43-G42</f>
        <v>0</v>
      </c>
      <c r="H44" s="122">
        <f t="shared" si="12"/>
        <v>0</v>
      </c>
      <c r="I44" s="122">
        <f t="shared" si="12"/>
        <v>0</v>
      </c>
      <c r="J44" s="122">
        <f t="shared" si="12"/>
        <v>0</v>
      </c>
      <c r="K44" s="122">
        <f t="shared" si="12"/>
        <v>0</v>
      </c>
      <c r="L44" s="122">
        <f t="shared" si="12"/>
        <v>78159</v>
      </c>
      <c r="M44" s="122">
        <f t="shared" si="12"/>
        <v>-78159</v>
      </c>
      <c r="N44" s="122">
        <f t="shared" si="12"/>
        <v>-2485200</v>
      </c>
      <c r="O44" s="122">
        <f t="shared" si="12"/>
        <v>2485200</v>
      </c>
      <c r="P44" s="122">
        <f t="shared" si="12"/>
        <v>0</v>
      </c>
      <c r="Q44" s="262"/>
      <c r="R44" s="307"/>
      <c r="S44" s="242"/>
    </row>
    <row r="45" spans="1:19" s="5" customFormat="1" ht="45.75" customHeight="1">
      <c r="A45" s="258" t="s">
        <v>193</v>
      </c>
      <c r="B45" s="258" t="s">
        <v>194</v>
      </c>
      <c r="C45" s="263" t="s">
        <v>199</v>
      </c>
      <c r="D45" s="261" t="s">
        <v>196</v>
      </c>
      <c r="E45" s="132" t="s">
        <v>6</v>
      </c>
      <c r="F45" s="120" t="s">
        <v>200</v>
      </c>
      <c r="G45" s="121">
        <f>SUM(H45,K45,N45,O45,P45)</f>
        <v>1600000</v>
      </c>
      <c r="H45" s="122">
        <v>0</v>
      </c>
      <c r="I45" s="122">
        <v>0</v>
      </c>
      <c r="J45" s="122">
        <f>H45-I45</f>
        <v>0</v>
      </c>
      <c r="K45" s="122">
        <v>1035000</v>
      </c>
      <c r="L45" s="122">
        <v>0</v>
      </c>
      <c r="M45" s="122">
        <f>K45-L45</f>
        <v>1035000</v>
      </c>
      <c r="N45" s="122">
        <v>565000</v>
      </c>
      <c r="O45" s="122">
        <v>0</v>
      </c>
      <c r="P45" s="122">
        <v>0</v>
      </c>
      <c r="Q45" s="262" t="s">
        <v>201</v>
      </c>
      <c r="R45" s="267" t="s">
        <v>202</v>
      </c>
      <c r="S45" s="264"/>
    </row>
    <row r="46" spans="1:19" s="5" customFormat="1" ht="45.75" customHeight="1">
      <c r="A46" s="259"/>
      <c r="B46" s="259"/>
      <c r="C46" s="263"/>
      <c r="D46" s="261"/>
      <c r="E46" s="132" t="s">
        <v>7</v>
      </c>
      <c r="F46" s="120" t="s">
        <v>200</v>
      </c>
      <c r="G46" s="121">
        <f>SUM(H46,K46,N46,O46,P46)</f>
        <v>1563600</v>
      </c>
      <c r="H46" s="122">
        <v>0</v>
      </c>
      <c r="I46" s="122">
        <v>0</v>
      </c>
      <c r="J46" s="122">
        <f>H46-I46</f>
        <v>0</v>
      </c>
      <c r="K46" s="122">
        <v>1035000</v>
      </c>
      <c r="L46" s="122">
        <v>0</v>
      </c>
      <c r="M46" s="122">
        <f>K46-L46</f>
        <v>1035000</v>
      </c>
      <c r="N46" s="122">
        <v>528600</v>
      </c>
      <c r="O46" s="122">
        <v>0</v>
      </c>
      <c r="P46" s="122">
        <v>0</v>
      </c>
      <c r="Q46" s="262"/>
      <c r="R46" s="268"/>
      <c r="S46" s="264"/>
    </row>
    <row r="47" spans="1:19" s="5" customFormat="1" ht="35.25" customHeight="1">
      <c r="A47" s="259"/>
      <c r="B47" s="259"/>
      <c r="C47" s="263"/>
      <c r="D47" s="261"/>
      <c r="E47" s="132" t="s">
        <v>8</v>
      </c>
      <c r="F47" s="123"/>
      <c r="G47" s="122">
        <f>G46-G45</f>
        <v>-36400</v>
      </c>
      <c r="H47" s="122">
        <f t="shared" ref="H47:P47" si="13">H46-H45</f>
        <v>0</v>
      </c>
      <c r="I47" s="122">
        <f t="shared" si="13"/>
        <v>0</v>
      </c>
      <c r="J47" s="122">
        <f t="shared" si="13"/>
        <v>0</v>
      </c>
      <c r="K47" s="122">
        <f t="shared" si="13"/>
        <v>0</v>
      </c>
      <c r="L47" s="122">
        <f t="shared" si="13"/>
        <v>0</v>
      </c>
      <c r="M47" s="122">
        <f t="shared" si="13"/>
        <v>0</v>
      </c>
      <c r="N47" s="122">
        <f t="shared" si="13"/>
        <v>-36400</v>
      </c>
      <c r="O47" s="122">
        <f t="shared" si="13"/>
        <v>0</v>
      </c>
      <c r="P47" s="122">
        <f t="shared" si="13"/>
        <v>0</v>
      </c>
      <c r="Q47" s="262"/>
      <c r="R47" s="269"/>
      <c r="S47" s="264"/>
    </row>
    <row r="48" spans="1:19" s="5" customFormat="1" ht="45.75" customHeight="1">
      <c r="A48" s="258" t="s">
        <v>203</v>
      </c>
      <c r="B48" s="258" t="s">
        <v>204</v>
      </c>
      <c r="C48" s="258" t="s">
        <v>205</v>
      </c>
      <c r="D48" s="285" t="s">
        <v>206</v>
      </c>
      <c r="E48" s="128" t="s">
        <v>151</v>
      </c>
      <c r="F48" s="120" t="s">
        <v>207</v>
      </c>
      <c r="G48" s="121">
        <f>SUM(H48,K48,N48,O48,P48)</f>
        <v>5400000</v>
      </c>
      <c r="H48" s="122">
        <v>2120000</v>
      </c>
      <c r="I48" s="122">
        <v>1017463</v>
      </c>
      <c r="J48" s="122">
        <f>H48-I48</f>
        <v>1102537</v>
      </c>
      <c r="K48" s="122">
        <v>3280000</v>
      </c>
      <c r="L48" s="122">
        <v>0</v>
      </c>
      <c r="M48" s="122">
        <f>K48-L48</f>
        <v>3280000</v>
      </c>
      <c r="N48" s="122">
        <v>0</v>
      </c>
      <c r="O48" s="122">
        <v>0</v>
      </c>
      <c r="P48" s="122">
        <v>0</v>
      </c>
      <c r="Q48" s="286" t="s">
        <v>208</v>
      </c>
      <c r="R48" s="267"/>
      <c r="S48" s="151"/>
    </row>
    <row r="49" spans="1:19" s="5" customFormat="1" ht="45.75" customHeight="1">
      <c r="A49" s="259"/>
      <c r="B49" s="259"/>
      <c r="C49" s="259"/>
      <c r="D49" s="285"/>
      <c r="E49" s="128" t="s">
        <v>143</v>
      </c>
      <c r="F49" s="120" t="s">
        <v>207</v>
      </c>
      <c r="G49" s="121">
        <f>SUM(H49,K49,N49,O49,P49)</f>
        <v>5400000</v>
      </c>
      <c r="H49" s="122">
        <v>2120000</v>
      </c>
      <c r="I49" s="122">
        <v>1434565</v>
      </c>
      <c r="J49" s="122">
        <f>H49-I49</f>
        <v>685435</v>
      </c>
      <c r="K49" s="122">
        <v>3280000</v>
      </c>
      <c r="L49" s="122">
        <v>211585</v>
      </c>
      <c r="M49" s="122">
        <f>K49-L49</f>
        <v>3068415</v>
      </c>
      <c r="N49" s="122">
        <v>0</v>
      </c>
      <c r="O49" s="122">
        <v>0</v>
      </c>
      <c r="P49" s="122">
        <v>0</v>
      </c>
      <c r="Q49" s="286"/>
      <c r="R49" s="268"/>
      <c r="S49" s="151"/>
    </row>
    <row r="50" spans="1:19" s="5" customFormat="1" ht="38.25" customHeight="1">
      <c r="A50" s="259"/>
      <c r="B50" s="259"/>
      <c r="C50" s="259"/>
      <c r="D50" s="285"/>
      <c r="E50" s="128" t="s">
        <v>8</v>
      </c>
      <c r="F50" s="120"/>
      <c r="G50" s="122">
        <f t="shared" ref="G50:P50" si="14">G49-G48</f>
        <v>0</v>
      </c>
      <c r="H50" s="122">
        <f t="shared" si="14"/>
        <v>0</v>
      </c>
      <c r="I50" s="122">
        <f t="shared" si="14"/>
        <v>417102</v>
      </c>
      <c r="J50" s="122">
        <f t="shared" si="14"/>
        <v>-417102</v>
      </c>
      <c r="K50" s="122">
        <f t="shared" si="14"/>
        <v>0</v>
      </c>
      <c r="L50" s="122">
        <f t="shared" si="14"/>
        <v>211585</v>
      </c>
      <c r="M50" s="122">
        <f t="shared" si="14"/>
        <v>-211585</v>
      </c>
      <c r="N50" s="122">
        <f t="shared" si="14"/>
        <v>0</v>
      </c>
      <c r="O50" s="122">
        <f t="shared" si="14"/>
        <v>0</v>
      </c>
      <c r="P50" s="122">
        <f t="shared" si="14"/>
        <v>0</v>
      </c>
      <c r="Q50" s="286"/>
      <c r="R50" s="269"/>
      <c r="S50" s="151"/>
    </row>
    <row r="51" spans="1:19" s="32" customFormat="1" ht="45.75" customHeight="1">
      <c r="A51" s="258" t="s">
        <v>203</v>
      </c>
      <c r="B51" s="258" t="s">
        <v>204</v>
      </c>
      <c r="C51" s="258" t="s">
        <v>209</v>
      </c>
      <c r="D51" s="285" t="s">
        <v>206</v>
      </c>
      <c r="E51" s="134" t="s">
        <v>6</v>
      </c>
      <c r="F51" s="120" t="s">
        <v>210</v>
      </c>
      <c r="G51" s="121">
        <f>SUM(H51,K51,N51,O51,P51)</f>
        <v>5280000</v>
      </c>
      <c r="H51" s="122">
        <v>0</v>
      </c>
      <c r="I51" s="122">
        <v>0</v>
      </c>
      <c r="J51" s="122">
        <f>H51-I51</f>
        <v>0</v>
      </c>
      <c r="K51" s="122">
        <v>5280000</v>
      </c>
      <c r="L51" s="122">
        <v>0</v>
      </c>
      <c r="M51" s="122">
        <f>K51-L51</f>
        <v>5280000</v>
      </c>
      <c r="N51" s="122">
        <v>0</v>
      </c>
      <c r="O51" s="122">
        <v>0</v>
      </c>
      <c r="P51" s="122">
        <v>0</v>
      </c>
      <c r="Q51" s="286" t="s">
        <v>211</v>
      </c>
      <c r="R51" s="305" t="s">
        <v>202</v>
      </c>
      <c r="S51" s="35"/>
    </row>
    <row r="52" spans="1:19" s="32" customFormat="1" ht="45.75" customHeight="1">
      <c r="A52" s="259"/>
      <c r="B52" s="259"/>
      <c r="C52" s="259"/>
      <c r="D52" s="285"/>
      <c r="E52" s="134" t="s">
        <v>7</v>
      </c>
      <c r="F52" s="120" t="s">
        <v>210</v>
      </c>
      <c r="G52" s="121">
        <f>SUM(H52,K52,N52,O52,P52)</f>
        <v>5280000</v>
      </c>
      <c r="H52" s="122">
        <v>0</v>
      </c>
      <c r="I52" s="122">
        <v>0</v>
      </c>
      <c r="J52" s="122">
        <f>H52-I52</f>
        <v>0</v>
      </c>
      <c r="K52" s="122">
        <v>5280000</v>
      </c>
      <c r="L52" s="122">
        <v>570601</v>
      </c>
      <c r="M52" s="122">
        <f>K52-L52</f>
        <v>4709399</v>
      </c>
      <c r="N52" s="122">
        <v>0</v>
      </c>
      <c r="O52" s="122">
        <v>0</v>
      </c>
      <c r="P52" s="122">
        <v>0</v>
      </c>
      <c r="Q52" s="286"/>
      <c r="R52" s="306"/>
      <c r="S52" s="35"/>
    </row>
    <row r="53" spans="1:19" s="32" customFormat="1" ht="45.75" customHeight="1">
      <c r="A53" s="259"/>
      <c r="B53" s="259"/>
      <c r="C53" s="259"/>
      <c r="D53" s="285"/>
      <c r="E53" s="134" t="s">
        <v>8</v>
      </c>
      <c r="F53" s="133"/>
      <c r="G53" s="122">
        <f>G52-G51</f>
        <v>0</v>
      </c>
      <c r="H53" s="122">
        <f t="shared" ref="H53:P53" si="15">H52-H51</f>
        <v>0</v>
      </c>
      <c r="I53" s="122">
        <f t="shared" si="15"/>
        <v>0</v>
      </c>
      <c r="J53" s="122">
        <f t="shared" si="15"/>
        <v>0</v>
      </c>
      <c r="K53" s="122">
        <f t="shared" si="15"/>
        <v>0</v>
      </c>
      <c r="L53" s="122">
        <f t="shared" si="15"/>
        <v>570601</v>
      </c>
      <c r="M53" s="122">
        <f t="shared" si="15"/>
        <v>-570601</v>
      </c>
      <c r="N53" s="122">
        <f t="shared" si="15"/>
        <v>0</v>
      </c>
      <c r="O53" s="122">
        <f t="shared" si="15"/>
        <v>0</v>
      </c>
      <c r="P53" s="122">
        <f t="shared" si="15"/>
        <v>0</v>
      </c>
      <c r="Q53" s="286"/>
      <c r="R53" s="307"/>
      <c r="S53" s="35"/>
    </row>
    <row r="54" spans="1:19" s="44" customFormat="1" ht="45.75" customHeight="1">
      <c r="A54" s="313" t="s">
        <v>203</v>
      </c>
      <c r="B54" s="313" t="s">
        <v>204</v>
      </c>
      <c r="C54" s="314" t="s">
        <v>212</v>
      </c>
      <c r="D54" s="285" t="s">
        <v>206</v>
      </c>
      <c r="E54" s="128" t="s">
        <v>6</v>
      </c>
      <c r="F54" s="120" t="s">
        <v>1291</v>
      </c>
      <c r="G54" s="121">
        <f>SUM(H54,K54,N54,O54,P54)</f>
        <v>20000000</v>
      </c>
      <c r="H54" s="122">
        <v>500000</v>
      </c>
      <c r="I54" s="122">
        <v>7627</v>
      </c>
      <c r="J54" s="122">
        <f>H54-I54</f>
        <v>492373</v>
      </c>
      <c r="K54" s="122">
        <v>5500000</v>
      </c>
      <c r="L54" s="122">
        <v>1920000</v>
      </c>
      <c r="M54" s="122">
        <f>K54-L54</f>
        <v>3580000</v>
      </c>
      <c r="N54" s="122">
        <v>14000000</v>
      </c>
      <c r="O54" s="122">
        <v>0</v>
      </c>
      <c r="P54" s="122">
        <v>0</v>
      </c>
      <c r="Q54" s="286" t="s">
        <v>213</v>
      </c>
      <c r="R54" s="305"/>
      <c r="S54" s="242" t="s">
        <v>214</v>
      </c>
    </row>
    <row r="55" spans="1:19" s="44" customFormat="1" ht="45.75" customHeight="1">
      <c r="A55" s="313"/>
      <c r="B55" s="313"/>
      <c r="C55" s="314"/>
      <c r="D55" s="285"/>
      <c r="E55" s="128" t="s">
        <v>7</v>
      </c>
      <c r="F55" s="120" t="s">
        <v>1292</v>
      </c>
      <c r="G55" s="121">
        <f>SUM(H55,K55,N55,O55,P55)</f>
        <v>23000000</v>
      </c>
      <c r="H55" s="122">
        <v>500000</v>
      </c>
      <c r="I55" s="122">
        <v>7627</v>
      </c>
      <c r="J55" s="122">
        <f>H55-I55</f>
        <v>492373</v>
      </c>
      <c r="K55" s="122">
        <v>5500000</v>
      </c>
      <c r="L55" s="122">
        <v>1920000</v>
      </c>
      <c r="M55" s="122">
        <f>K55-L55</f>
        <v>3580000</v>
      </c>
      <c r="N55" s="122">
        <v>4737000</v>
      </c>
      <c r="O55" s="122">
        <v>12263000</v>
      </c>
      <c r="P55" s="122">
        <v>0</v>
      </c>
      <c r="Q55" s="286"/>
      <c r="R55" s="306"/>
      <c r="S55" s="242"/>
    </row>
    <row r="56" spans="1:19" s="44" customFormat="1" ht="45.75" customHeight="1">
      <c r="A56" s="313"/>
      <c r="B56" s="313"/>
      <c r="C56" s="314"/>
      <c r="D56" s="285"/>
      <c r="E56" s="128" t="s">
        <v>8</v>
      </c>
      <c r="F56" s="133"/>
      <c r="G56" s="122">
        <f>G55-G54</f>
        <v>3000000</v>
      </c>
      <c r="H56" s="122">
        <f t="shared" ref="H56:P56" si="16">H55-H54</f>
        <v>0</v>
      </c>
      <c r="I56" s="122">
        <f t="shared" si="16"/>
        <v>0</v>
      </c>
      <c r="J56" s="122">
        <f t="shared" si="16"/>
        <v>0</v>
      </c>
      <c r="K56" s="122">
        <f t="shared" si="16"/>
        <v>0</v>
      </c>
      <c r="L56" s="122">
        <f t="shared" si="16"/>
        <v>0</v>
      </c>
      <c r="M56" s="122">
        <f t="shared" si="16"/>
        <v>0</v>
      </c>
      <c r="N56" s="122">
        <f t="shared" si="16"/>
        <v>-9263000</v>
      </c>
      <c r="O56" s="122">
        <f t="shared" si="16"/>
        <v>12263000</v>
      </c>
      <c r="P56" s="122">
        <f t="shared" si="16"/>
        <v>0</v>
      </c>
      <c r="Q56" s="286"/>
      <c r="R56" s="307"/>
      <c r="S56" s="242"/>
    </row>
    <row r="57" spans="1:19" s="44" customFormat="1" ht="61.5" customHeight="1">
      <c r="A57" s="310" t="s">
        <v>215</v>
      </c>
      <c r="B57" s="311" t="s">
        <v>216</v>
      </c>
      <c r="C57" s="311" t="s">
        <v>217</v>
      </c>
      <c r="D57" s="285" t="s">
        <v>206</v>
      </c>
      <c r="E57" s="128" t="s">
        <v>6</v>
      </c>
      <c r="F57" s="120" t="s">
        <v>218</v>
      </c>
      <c r="G57" s="121">
        <f>SUM(H57,K57,N57,O57,P57)</f>
        <v>29000000</v>
      </c>
      <c r="H57" s="122">
        <v>13600000</v>
      </c>
      <c r="I57" s="122">
        <v>12583175</v>
      </c>
      <c r="J57" s="122">
        <f>H57-I57</f>
        <v>1016825</v>
      </c>
      <c r="K57" s="122">
        <v>8400900</v>
      </c>
      <c r="L57" s="122">
        <v>0</v>
      </c>
      <c r="M57" s="122">
        <f>K57-L57</f>
        <v>8400900</v>
      </c>
      <c r="N57" s="122">
        <v>6999100</v>
      </c>
      <c r="O57" s="122">
        <v>0</v>
      </c>
      <c r="P57" s="122">
        <v>0</v>
      </c>
      <c r="Q57" s="286" t="s">
        <v>219</v>
      </c>
      <c r="R57" s="305"/>
      <c r="S57" s="35"/>
    </row>
    <row r="58" spans="1:19" s="44" customFormat="1" ht="61.5" customHeight="1">
      <c r="A58" s="310"/>
      <c r="B58" s="311"/>
      <c r="C58" s="311"/>
      <c r="D58" s="285"/>
      <c r="E58" s="128" t="s">
        <v>7</v>
      </c>
      <c r="F58" s="120" t="s">
        <v>218</v>
      </c>
      <c r="G58" s="121">
        <f>SUM(H58,K58,N58,O58,P58)</f>
        <v>29000000</v>
      </c>
      <c r="H58" s="122">
        <v>13600000</v>
      </c>
      <c r="I58" s="122">
        <v>12864608</v>
      </c>
      <c r="J58" s="122">
        <f>H58-I58</f>
        <v>735392</v>
      </c>
      <c r="K58" s="122">
        <v>8400900</v>
      </c>
      <c r="L58" s="122">
        <v>1028767</v>
      </c>
      <c r="M58" s="122">
        <f>K58-L58</f>
        <v>7372133</v>
      </c>
      <c r="N58" s="122">
        <v>6999100</v>
      </c>
      <c r="O58" s="122">
        <v>0</v>
      </c>
      <c r="P58" s="122">
        <v>0</v>
      </c>
      <c r="Q58" s="286"/>
      <c r="R58" s="306"/>
      <c r="S58" s="35"/>
    </row>
    <row r="59" spans="1:19" s="44" customFormat="1" ht="43.5" customHeight="1">
      <c r="A59" s="310"/>
      <c r="B59" s="311"/>
      <c r="C59" s="311"/>
      <c r="D59" s="285"/>
      <c r="E59" s="128" t="s">
        <v>8</v>
      </c>
      <c r="F59" s="133"/>
      <c r="G59" s="122">
        <f>G58-G57</f>
        <v>0</v>
      </c>
      <c r="H59" s="122">
        <f t="shared" ref="H59:P59" si="17">H58-H57</f>
        <v>0</v>
      </c>
      <c r="I59" s="122">
        <f t="shared" si="17"/>
        <v>281433</v>
      </c>
      <c r="J59" s="122">
        <f t="shared" si="17"/>
        <v>-281433</v>
      </c>
      <c r="K59" s="122">
        <f t="shared" si="17"/>
        <v>0</v>
      </c>
      <c r="L59" s="122">
        <f t="shared" si="17"/>
        <v>1028767</v>
      </c>
      <c r="M59" s="122">
        <f t="shared" si="17"/>
        <v>-1028767</v>
      </c>
      <c r="N59" s="122">
        <f t="shared" si="17"/>
        <v>0</v>
      </c>
      <c r="O59" s="122">
        <f t="shared" si="17"/>
        <v>0</v>
      </c>
      <c r="P59" s="122">
        <f t="shared" si="17"/>
        <v>0</v>
      </c>
      <c r="Q59" s="286"/>
      <c r="R59" s="307"/>
      <c r="S59" s="35"/>
    </row>
    <row r="60" spans="1:19" s="44" customFormat="1" ht="52.5" customHeight="1">
      <c r="A60" s="310" t="s">
        <v>215</v>
      </c>
      <c r="B60" s="311" t="s">
        <v>216</v>
      </c>
      <c r="C60" s="311" t="s">
        <v>220</v>
      </c>
      <c r="D60" s="285" t="s">
        <v>206</v>
      </c>
      <c r="E60" s="134" t="s">
        <v>6</v>
      </c>
      <c r="F60" s="120" t="s">
        <v>221</v>
      </c>
      <c r="G60" s="121">
        <f>SUM(H60,K60,N60,O60,P60)</f>
        <v>800000</v>
      </c>
      <c r="H60" s="122">
        <v>0</v>
      </c>
      <c r="I60" s="122">
        <v>0</v>
      </c>
      <c r="J60" s="122">
        <f>H60-I60</f>
        <v>0</v>
      </c>
      <c r="K60" s="122">
        <v>800000</v>
      </c>
      <c r="L60" s="122">
        <v>224950</v>
      </c>
      <c r="M60" s="122">
        <f>K60-L60</f>
        <v>575050</v>
      </c>
      <c r="N60" s="122">
        <v>0</v>
      </c>
      <c r="O60" s="122">
        <v>0</v>
      </c>
      <c r="P60" s="122">
        <v>0</v>
      </c>
      <c r="Q60" s="286" t="s">
        <v>222</v>
      </c>
      <c r="R60" s="305"/>
      <c r="S60" s="242" t="s">
        <v>166</v>
      </c>
    </row>
    <row r="61" spans="1:19" s="44" customFormat="1" ht="52.5" customHeight="1">
      <c r="A61" s="310"/>
      <c r="B61" s="311"/>
      <c r="C61" s="311"/>
      <c r="D61" s="285"/>
      <c r="E61" s="134" t="s">
        <v>7</v>
      </c>
      <c r="F61" s="120" t="s">
        <v>221</v>
      </c>
      <c r="G61" s="121">
        <f>SUM(H61,K61,N61,O61,P61)</f>
        <v>800000</v>
      </c>
      <c r="H61" s="122">
        <v>0</v>
      </c>
      <c r="I61" s="122">
        <v>0</v>
      </c>
      <c r="J61" s="122">
        <f>H61-I61</f>
        <v>0</v>
      </c>
      <c r="K61" s="122">
        <v>800000</v>
      </c>
      <c r="L61" s="122">
        <v>224950</v>
      </c>
      <c r="M61" s="122">
        <f>K61-L61</f>
        <v>575050</v>
      </c>
      <c r="N61" s="122">
        <v>0</v>
      </c>
      <c r="O61" s="122">
        <v>0</v>
      </c>
      <c r="P61" s="122">
        <v>0</v>
      </c>
      <c r="Q61" s="286"/>
      <c r="R61" s="306"/>
      <c r="S61" s="242"/>
    </row>
    <row r="62" spans="1:19" s="44" customFormat="1" ht="45.75" customHeight="1">
      <c r="A62" s="310"/>
      <c r="B62" s="311"/>
      <c r="C62" s="311"/>
      <c r="D62" s="285"/>
      <c r="E62" s="134" t="s">
        <v>8</v>
      </c>
      <c r="F62" s="133"/>
      <c r="G62" s="122">
        <f>G61-G60</f>
        <v>0</v>
      </c>
      <c r="H62" s="122">
        <f t="shared" ref="H62:P62" si="18">H61-H60</f>
        <v>0</v>
      </c>
      <c r="I62" s="122">
        <f t="shared" si="18"/>
        <v>0</v>
      </c>
      <c r="J62" s="122">
        <f t="shared" si="18"/>
        <v>0</v>
      </c>
      <c r="K62" s="122">
        <f t="shared" si="18"/>
        <v>0</v>
      </c>
      <c r="L62" s="122">
        <f t="shared" si="18"/>
        <v>0</v>
      </c>
      <c r="M62" s="122">
        <f t="shared" si="18"/>
        <v>0</v>
      </c>
      <c r="N62" s="122">
        <f t="shared" si="18"/>
        <v>0</v>
      </c>
      <c r="O62" s="122">
        <f t="shared" si="18"/>
        <v>0</v>
      </c>
      <c r="P62" s="122">
        <f t="shared" si="18"/>
        <v>0</v>
      </c>
      <c r="Q62" s="286"/>
      <c r="R62" s="307"/>
      <c r="S62" s="242"/>
    </row>
    <row r="63" spans="1:19" s="44" customFormat="1" ht="77.25" customHeight="1">
      <c r="A63" s="313" t="s">
        <v>223</v>
      </c>
      <c r="B63" s="258" t="s">
        <v>224</v>
      </c>
      <c r="C63" s="258" t="s">
        <v>225</v>
      </c>
      <c r="D63" s="285" t="s">
        <v>206</v>
      </c>
      <c r="E63" s="128" t="s">
        <v>151</v>
      </c>
      <c r="F63" s="120" t="s">
        <v>226</v>
      </c>
      <c r="G63" s="121">
        <f>SUM(H63,K63,N63,O63,P63)</f>
        <v>1900000</v>
      </c>
      <c r="H63" s="122">
        <v>0</v>
      </c>
      <c r="I63" s="122">
        <v>0</v>
      </c>
      <c r="J63" s="122">
        <f>H63-I63</f>
        <v>0</v>
      </c>
      <c r="K63" s="122">
        <v>1900000</v>
      </c>
      <c r="L63" s="122">
        <v>1573353</v>
      </c>
      <c r="M63" s="122">
        <f>K63-L63</f>
        <v>326647</v>
      </c>
      <c r="N63" s="122">
        <v>0</v>
      </c>
      <c r="O63" s="122">
        <v>0</v>
      </c>
      <c r="P63" s="122">
        <v>0</v>
      </c>
      <c r="Q63" s="286" t="s">
        <v>227</v>
      </c>
      <c r="R63" s="305"/>
      <c r="S63" s="242" t="s">
        <v>166</v>
      </c>
    </row>
    <row r="64" spans="1:19" s="44" customFormat="1" ht="77.25" customHeight="1">
      <c r="A64" s="313"/>
      <c r="B64" s="259"/>
      <c r="C64" s="259"/>
      <c r="D64" s="285"/>
      <c r="E64" s="128" t="s">
        <v>143</v>
      </c>
      <c r="F64" s="120" t="s">
        <v>226</v>
      </c>
      <c r="G64" s="121">
        <f>SUM(H64,K64,N64,O64,P64)</f>
        <v>1900000</v>
      </c>
      <c r="H64" s="122">
        <v>0</v>
      </c>
      <c r="I64" s="122">
        <v>0</v>
      </c>
      <c r="J64" s="122">
        <f>H64-I64</f>
        <v>0</v>
      </c>
      <c r="K64" s="122">
        <v>1900000</v>
      </c>
      <c r="L64" s="122">
        <v>1573353</v>
      </c>
      <c r="M64" s="122">
        <f>K64-L64</f>
        <v>326647</v>
      </c>
      <c r="N64" s="122">
        <v>0</v>
      </c>
      <c r="O64" s="122">
        <v>0</v>
      </c>
      <c r="P64" s="122">
        <v>0</v>
      </c>
      <c r="Q64" s="286"/>
      <c r="R64" s="306"/>
      <c r="S64" s="242"/>
    </row>
    <row r="65" spans="1:19" s="44" customFormat="1" ht="45.75" customHeight="1">
      <c r="A65" s="313"/>
      <c r="B65" s="259"/>
      <c r="C65" s="259"/>
      <c r="D65" s="285"/>
      <c r="E65" s="128" t="s">
        <v>8</v>
      </c>
      <c r="F65" s="120"/>
      <c r="G65" s="122">
        <f t="shared" ref="G65:P65" si="19">G64-G63</f>
        <v>0</v>
      </c>
      <c r="H65" s="122">
        <f t="shared" si="19"/>
        <v>0</v>
      </c>
      <c r="I65" s="122">
        <f t="shared" si="19"/>
        <v>0</v>
      </c>
      <c r="J65" s="122">
        <f t="shared" si="19"/>
        <v>0</v>
      </c>
      <c r="K65" s="122">
        <f t="shared" si="19"/>
        <v>0</v>
      </c>
      <c r="L65" s="122">
        <f t="shared" si="19"/>
        <v>0</v>
      </c>
      <c r="M65" s="122">
        <f t="shared" si="19"/>
        <v>0</v>
      </c>
      <c r="N65" s="122">
        <f t="shared" si="19"/>
        <v>0</v>
      </c>
      <c r="O65" s="122">
        <f t="shared" si="19"/>
        <v>0</v>
      </c>
      <c r="P65" s="122">
        <f t="shared" si="19"/>
        <v>0</v>
      </c>
      <c r="Q65" s="286"/>
      <c r="R65" s="307"/>
      <c r="S65" s="242"/>
    </row>
    <row r="66" spans="1:19" s="44" customFormat="1" ht="51" customHeight="1">
      <c r="A66" s="300" t="s">
        <v>228</v>
      </c>
      <c r="B66" s="300" t="s">
        <v>229</v>
      </c>
      <c r="C66" s="300" t="s">
        <v>230</v>
      </c>
      <c r="D66" s="297" t="s">
        <v>231</v>
      </c>
      <c r="E66" s="128" t="s">
        <v>151</v>
      </c>
      <c r="F66" s="120" t="s">
        <v>232</v>
      </c>
      <c r="G66" s="121">
        <f>SUM(H66,K66,N66,O66,P66)</f>
        <v>8349720</v>
      </c>
      <c r="H66" s="122">
        <v>6749720</v>
      </c>
      <c r="I66" s="122">
        <v>6381334</v>
      </c>
      <c r="J66" s="122">
        <f>H66-I66</f>
        <v>368386</v>
      </c>
      <c r="K66" s="122">
        <v>1600000</v>
      </c>
      <c r="L66" s="122">
        <v>955267</v>
      </c>
      <c r="M66" s="122">
        <f>K66-L66</f>
        <v>644733</v>
      </c>
      <c r="N66" s="122">
        <v>0</v>
      </c>
      <c r="O66" s="122">
        <v>0</v>
      </c>
      <c r="P66" s="122">
        <v>0</v>
      </c>
      <c r="Q66" s="262" t="s">
        <v>233</v>
      </c>
      <c r="R66" s="305"/>
      <c r="S66" s="242" t="s">
        <v>234</v>
      </c>
    </row>
    <row r="67" spans="1:19" s="44" customFormat="1" ht="51" customHeight="1">
      <c r="A67" s="301"/>
      <c r="B67" s="301"/>
      <c r="C67" s="301"/>
      <c r="D67" s="272"/>
      <c r="E67" s="128" t="s">
        <v>143</v>
      </c>
      <c r="F67" s="120" t="s">
        <v>235</v>
      </c>
      <c r="G67" s="121">
        <f>SUM(H67,K67,N67,O67,P67)</f>
        <v>8349720</v>
      </c>
      <c r="H67" s="122">
        <v>6749720</v>
      </c>
      <c r="I67" s="122">
        <v>6381334</v>
      </c>
      <c r="J67" s="122">
        <f>H67-I67</f>
        <v>368386</v>
      </c>
      <c r="K67" s="122">
        <v>1600000</v>
      </c>
      <c r="L67" s="122">
        <v>955267</v>
      </c>
      <c r="M67" s="122">
        <f>K67-L67</f>
        <v>644733</v>
      </c>
      <c r="N67" s="122">
        <v>0</v>
      </c>
      <c r="O67" s="122">
        <v>0</v>
      </c>
      <c r="P67" s="122">
        <v>0</v>
      </c>
      <c r="Q67" s="262"/>
      <c r="R67" s="306"/>
      <c r="S67" s="242"/>
    </row>
    <row r="68" spans="1:19" s="44" customFormat="1" ht="51" customHeight="1">
      <c r="A68" s="301"/>
      <c r="B68" s="301"/>
      <c r="C68" s="301"/>
      <c r="D68" s="272"/>
      <c r="E68" s="128" t="s">
        <v>8</v>
      </c>
      <c r="F68" s="120"/>
      <c r="G68" s="122">
        <f t="shared" ref="G68:P68" si="20">G67-G66</f>
        <v>0</v>
      </c>
      <c r="H68" s="122">
        <f t="shared" si="20"/>
        <v>0</v>
      </c>
      <c r="I68" s="122">
        <f t="shared" si="20"/>
        <v>0</v>
      </c>
      <c r="J68" s="122">
        <f t="shared" si="20"/>
        <v>0</v>
      </c>
      <c r="K68" s="122">
        <f t="shared" si="20"/>
        <v>0</v>
      </c>
      <c r="L68" s="122">
        <f t="shared" si="20"/>
        <v>0</v>
      </c>
      <c r="M68" s="122">
        <f t="shared" si="20"/>
        <v>0</v>
      </c>
      <c r="N68" s="122">
        <f t="shared" si="20"/>
        <v>0</v>
      </c>
      <c r="O68" s="122">
        <f t="shared" si="20"/>
        <v>0</v>
      </c>
      <c r="P68" s="122">
        <f t="shared" si="20"/>
        <v>0</v>
      </c>
      <c r="Q68" s="262"/>
      <c r="R68" s="307"/>
      <c r="S68" s="242"/>
    </row>
    <row r="69" spans="1:19" s="44" customFormat="1" ht="42.75" customHeight="1">
      <c r="A69" s="265" t="s">
        <v>228</v>
      </c>
      <c r="B69" s="265" t="s">
        <v>236</v>
      </c>
      <c r="C69" s="263" t="s">
        <v>237</v>
      </c>
      <c r="D69" s="260" t="s">
        <v>231</v>
      </c>
      <c r="E69" s="115" t="s">
        <v>151</v>
      </c>
      <c r="F69" s="129" t="s">
        <v>1293</v>
      </c>
      <c r="G69" s="116">
        <f>SUM(H69,K69,N69,O69,P69)</f>
        <v>6860596</v>
      </c>
      <c r="H69" s="116">
        <v>5260596</v>
      </c>
      <c r="I69" s="122">
        <v>5242042</v>
      </c>
      <c r="J69" s="116">
        <f>H69-I69</f>
        <v>18554</v>
      </c>
      <c r="K69" s="116">
        <v>1600000</v>
      </c>
      <c r="L69" s="116">
        <v>0</v>
      </c>
      <c r="M69" s="116">
        <f>K69-L69</f>
        <v>1600000</v>
      </c>
      <c r="N69" s="116">
        <v>0</v>
      </c>
      <c r="O69" s="116">
        <v>0</v>
      </c>
      <c r="P69" s="116">
        <v>0</v>
      </c>
      <c r="Q69" s="262" t="s">
        <v>239</v>
      </c>
      <c r="R69" s="305"/>
      <c r="S69" s="242"/>
    </row>
    <row r="70" spans="1:19" s="44" customFormat="1" ht="53.25" customHeight="1">
      <c r="A70" s="266"/>
      <c r="B70" s="266"/>
      <c r="C70" s="263"/>
      <c r="D70" s="261"/>
      <c r="E70" s="115" t="s">
        <v>7</v>
      </c>
      <c r="F70" s="129" t="s">
        <v>240</v>
      </c>
      <c r="G70" s="116">
        <f>SUM(H70,K70,N70,O70,P70)</f>
        <v>6860596</v>
      </c>
      <c r="H70" s="116">
        <v>5260596</v>
      </c>
      <c r="I70" s="122">
        <v>5242042</v>
      </c>
      <c r="J70" s="116">
        <f>H70-I70</f>
        <v>18554</v>
      </c>
      <c r="K70" s="116">
        <v>1600000</v>
      </c>
      <c r="L70" s="116">
        <v>0</v>
      </c>
      <c r="M70" s="116">
        <f>K70-L70</f>
        <v>1600000</v>
      </c>
      <c r="N70" s="116">
        <v>0</v>
      </c>
      <c r="O70" s="116">
        <v>0</v>
      </c>
      <c r="P70" s="116">
        <v>0</v>
      </c>
      <c r="Q70" s="262"/>
      <c r="R70" s="306"/>
      <c r="S70" s="242"/>
    </row>
    <row r="71" spans="1:19" s="44" customFormat="1" ht="46.5" customHeight="1">
      <c r="A71" s="266"/>
      <c r="B71" s="266"/>
      <c r="C71" s="263"/>
      <c r="D71" s="261"/>
      <c r="E71" s="115" t="s">
        <v>8</v>
      </c>
      <c r="F71" s="129"/>
      <c r="G71" s="117">
        <f t="shared" ref="G71:P71" si="21">G70-G69</f>
        <v>0</v>
      </c>
      <c r="H71" s="117">
        <f t="shared" si="21"/>
        <v>0</v>
      </c>
      <c r="I71" s="117">
        <f t="shared" si="21"/>
        <v>0</v>
      </c>
      <c r="J71" s="117">
        <f t="shared" si="21"/>
        <v>0</v>
      </c>
      <c r="K71" s="117">
        <f t="shared" si="21"/>
        <v>0</v>
      </c>
      <c r="L71" s="117">
        <f t="shared" si="21"/>
        <v>0</v>
      </c>
      <c r="M71" s="117">
        <f t="shared" si="21"/>
        <v>0</v>
      </c>
      <c r="N71" s="117">
        <f t="shared" si="21"/>
        <v>0</v>
      </c>
      <c r="O71" s="117">
        <f t="shared" si="21"/>
        <v>0</v>
      </c>
      <c r="P71" s="117">
        <f t="shared" si="21"/>
        <v>0</v>
      </c>
      <c r="Q71" s="262"/>
      <c r="R71" s="307"/>
      <c r="S71" s="242"/>
    </row>
    <row r="72" spans="1:19" s="44" customFormat="1" ht="46.5" customHeight="1">
      <c r="A72" s="265" t="s">
        <v>228</v>
      </c>
      <c r="B72" s="265" t="s">
        <v>241</v>
      </c>
      <c r="C72" s="263" t="s">
        <v>242</v>
      </c>
      <c r="D72" s="260" t="s">
        <v>231</v>
      </c>
      <c r="E72" s="128" t="s">
        <v>6</v>
      </c>
      <c r="F72" s="120" t="s">
        <v>1294</v>
      </c>
      <c r="G72" s="121">
        <f>SUM(H72,K72,N72,O72,P72)</f>
        <v>360000</v>
      </c>
      <c r="H72" s="122">
        <v>0</v>
      </c>
      <c r="I72" s="122">
        <v>0</v>
      </c>
      <c r="J72" s="122">
        <f>H72-I72</f>
        <v>0</v>
      </c>
      <c r="K72" s="122">
        <v>360000</v>
      </c>
      <c r="L72" s="122">
        <v>0</v>
      </c>
      <c r="M72" s="122">
        <f>K72-L72</f>
        <v>360000</v>
      </c>
      <c r="N72" s="122">
        <v>0</v>
      </c>
      <c r="O72" s="122">
        <v>0</v>
      </c>
      <c r="P72" s="122">
        <v>0</v>
      </c>
      <c r="Q72" s="262" t="s">
        <v>243</v>
      </c>
      <c r="R72" s="305"/>
      <c r="S72" s="242" t="s">
        <v>83</v>
      </c>
    </row>
    <row r="73" spans="1:19" s="44" customFormat="1" ht="46.5" customHeight="1">
      <c r="A73" s="266"/>
      <c r="B73" s="266"/>
      <c r="C73" s="263"/>
      <c r="D73" s="261"/>
      <c r="E73" s="128" t="s">
        <v>7</v>
      </c>
      <c r="F73" s="120" t="s">
        <v>1294</v>
      </c>
      <c r="G73" s="121">
        <f>SUM(H73,K73,N73,O73,P73)</f>
        <v>360000</v>
      </c>
      <c r="H73" s="122">
        <v>0</v>
      </c>
      <c r="I73" s="122">
        <v>0</v>
      </c>
      <c r="J73" s="122">
        <f>H73-I73</f>
        <v>0</v>
      </c>
      <c r="K73" s="122">
        <v>360000</v>
      </c>
      <c r="L73" s="122">
        <v>0</v>
      </c>
      <c r="M73" s="122">
        <f>K73-L73</f>
        <v>360000</v>
      </c>
      <c r="N73" s="122">
        <v>0</v>
      </c>
      <c r="O73" s="122">
        <v>0</v>
      </c>
      <c r="P73" s="122">
        <v>0</v>
      </c>
      <c r="Q73" s="262"/>
      <c r="R73" s="306"/>
      <c r="S73" s="242"/>
    </row>
    <row r="74" spans="1:19" s="44" customFormat="1" ht="46.5" customHeight="1">
      <c r="A74" s="266"/>
      <c r="B74" s="266"/>
      <c r="C74" s="263"/>
      <c r="D74" s="261"/>
      <c r="E74" s="128" t="s">
        <v>8</v>
      </c>
      <c r="F74" s="123"/>
      <c r="G74" s="122">
        <f>G73-G72</f>
        <v>0</v>
      </c>
      <c r="H74" s="122">
        <f t="shared" ref="H74:P74" si="22">H73-H72</f>
        <v>0</v>
      </c>
      <c r="I74" s="122">
        <f t="shared" si="22"/>
        <v>0</v>
      </c>
      <c r="J74" s="122">
        <f t="shared" si="22"/>
        <v>0</v>
      </c>
      <c r="K74" s="122">
        <f t="shared" si="22"/>
        <v>0</v>
      </c>
      <c r="L74" s="122">
        <f t="shared" si="22"/>
        <v>0</v>
      </c>
      <c r="M74" s="122">
        <f t="shared" si="22"/>
        <v>0</v>
      </c>
      <c r="N74" s="122">
        <f t="shared" si="22"/>
        <v>0</v>
      </c>
      <c r="O74" s="122">
        <f t="shared" si="22"/>
        <v>0</v>
      </c>
      <c r="P74" s="122">
        <f t="shared" si="22"/>
        <v>0</v>
      </c>
      <c r="Q74" s="262"/>
      <c r="R74" s="307"/>
      <c r="S74" s="242"/>
    </row>
    <row r="75" spans="1:19" s="44" customFormat="1" ht="42" customHeight="1">
      <c r="A75" s="265" t="s">
        <v>228</v>
      </c>
      <c r="B75" s="265" t="s">
        <v>241</v>
      </c>
      <c r="C75" s="276" t="s">
        <v>244</v>
      </c>
      <c r="D75" s="260" t="s">
        <v>231</v>
      </c>
      <c r="E75" s="128" t="s">
        <v>6</v>
      </c>
      <c r="F75" s="120" t="s">
        <v>245</v>
      </c>
      <c r="G75" s="121">
        <f>SUM(H75,K75,N75,O75,P75)</f>
        <v>400000</v>
      </c>
      <c r="H75" s="122">
        <v>0</v>
      </c>
      <c r="I75" s="122">
        <v>0</v>
      </c>
      <c r="J75" s="122">
        <f>H75-I75</f>
        <v>0</v>
      </c>
      <c r="K75" s="122">
        <v>400000</v>
      </c>
      <c r="L75" s="122">
        <v>0</v>
      </c>
      <c r="M75" s="122">
        <f>K75-L75</f>
        <v>400000</v>
      </c>
      <c r="N75" s="122">
        <v>0</v>
      </c>
      <c r="O75" s="122">
        <v>0</v>
      </c>
      <c r="P75" s="122">
        <v>0</v>
      </c>
      <c r="Q75" s="262" t="s">
        <v>243</v>
      </c>
      <c r="R75" s="305"/>
      <c r="S75" s="242" t="s">
        <v>84</v>
      </c>
    </row>
    <row r="76" spans="1:19" s="44" customFormat="1" ht="42" customHeight="1">
      <c r="A76" s="266"/>
      <c r="B76" s="266"/>
      <c r="C76" s="276"/>
      <c r="D76" s="261"/>
      <c r="E76" s="128" t="s">
        <v>7</v>
      </c>
      <c r="F76" s="120" t="s">
        <v>245</v>
      </c>
      <c r="G76" s="121">
        <f>SUM(H76,K76,N76,O76,P76)</f>
        <v>400000</v>
      </c>
      <c r="H76" s="122">
        <v>0</v>
      </c>
      <c r="I76" s="122">
        <v>0</v>
      </c>
      <c r="J76" s="122">
        <f>H76-I76</f>
        <v>0</v>
      </c>
      <c r="K76" s="122">
        <v>400000</v>
      </c>
      <c r="L76" s="122">
        <v>0</v>
      </c>
      <c r="M76" s="122">
        <f>K76-L76</f>
        <v>400000</v>
      </c>
      <c r="N76" s="122">
        <v>0</v>
      </c>
      <c r="O76" s="122">
        <v>0</v>
      </c>
      <c r="P76" s="122">
        <v>0</v>
      </c>
      <c r="Q76" s="262"/>
      <c r="R76" s="306"/>
      <c r="S76" s="242"/>
    </row>
    <row r="77" spans="1:19" s="44" customFormat="1" ht="42" customHeight="1">
      <c r="A77" s="266"/>
      <c r="B77" s="266"/>
      <c r="C77" s="276"/>
      <c r="D77" s="261"/>
      <c r="E77" s="128" t="s">
        <v>8</v>
      </c>
      <c r="F77" s="123"/>
      <c r="G77" s="122">
        <f>G76-G75</f>
        <v>0</v>
      </c>
      <c r="H77" s="122">
        <f t="shared" ref="H77:P77" si="23">H76-H75</f>
        <v>0</v>
      </c>
      <c r="I77" s="122">
        <f t="shared" si="23"/>
        <v>0</v>
      </c>
      <c r="J77" s="122">
        <f t="shared" si="23"/>
        <v>0</v>
      </c>
      <c r="K77" s="122">
        <f t="shared" si="23"/>
        <v>0</v>
      </c>
      <c r="L77" s="122">
        <f t="shared" si="23"/>
        <v>0</v>
      </c>
      <c r="M77" s="122">
        <f t="shared" si="23"/>
        <v>0</v>
      </c>
      <c r="N77" s="122">
        <f t="shared" si="23"/>
        <v>0</v>
      </c>
      <c r="O77" s="122">
        <f t="shared" si="23"/>
        <v>0</v>
      </c>
      <c r="P77" s="122">
        <f t="shared" si="23"/>
        <v>0</v>
      </c>
      <c r="Q77" s="262"/>
      <c r="R77" s="307"/>
      <c r="S77" s="242"/>
    </row>
    <row r="78" spans="1:19" s="44" customFormat="1" ht="49.5" customHeight="1">
      <c r="A78" s="258" t="s">
        <v>246</v>
      </c>
      <c r="B78" s="258" t="s">
        <v>247</v>
      </c>
      <c r="C78" s="258" t="s">
        <v>248</v>
      </c>
      <c r="D78" s="261" t="s">
        <v>249</v>
      </c>
      <c r="E78" s="128" t="s">
        <v>151</v>
      </c>
      <c r="F78" s="120" t="s">
        <v>1295</v>
      </c>
      <c r="G78" s="121">
        <f>SUM(H78,K78,N78,O78,P78)</f>
        <v>2056064</v>
      </c>
      <c r="H78" s="122">
        <v>0</v>
      </c>
      <c r="I78" s="122">
        <v>0</v>
      </c>
      <c r="J78" s="122">
        <f>H78-I78</f>
        <v>0</v>
      </c>
      <c r="K78" s="122">
        <v>2056064</v>
      </c>
      <c r="L78" s="122">
        <v>1334849</v>
      </c>
      <c r="M78" s="122">
        <f>K78-L78</f>
        <v>721215</v>
      </c>
      <c r="N78" s="122">
        <v>0</v>
      </c>
      <c r="O78" s="122">
        <v>0</v>
      </c>
      <c r="P78" s="122">
        <v>0</v>
      </c>
      <c r="Q78" s="262" t="s">
        <v>250</v>
      </c>
      <c r="R78" s="305"/>
      <c r="S78" s="242" t="s">
        <v>251</v>
      </c>
    </row>
    <row r="79" spans="1:19" s="44" customFormat="1" ht="49.5" customHeight="1">
      <c r="A79" s="259"/>
      <c r="B79" s="259"/>
      <c r="C79" s="259"/>
      <c r="D79" s="261"/>
      <c r="E79" s="128" t="s">
        <v>143</v>
      </c>
      <c r="F79" s="120" t="s">
        <v>1295</v>
      </c>
      <c r="G79" s="121">
        <f>SUM(H79,K79,N79,O79,P79)</f>
        <v>2056064</v>
      </c>
      <c r="H79" s="122">
        <v>0</v>
      </c>
      <c r="I79" s="122">
        <v>0</v>
      </c>
      <c r="J79" s="122">
        <f>H79-I79</f>
        <v>0</v>
      </c>
      <c r="K79" s="122">
        <v>2056064</v>
      </c>
      <c r="L79" s="122">
        <v>1334849</v>
      </c>
      <c r="M79" s="122">
        <f>K79-L79</f>
        <v>721215</v>
      </c>
      <c r="N79" s="122">
        <v>0</v>
      </c>
      <c r="O79" s="122">
        <v>0</v>
      </c>
      <c r="P79" s="122">
        <v>0</v>
      </c>
      <c r="Q79" s="262"/>
      <c r="R79" s="306"/>
      <c r="S79" s="242"/>
    </row>
    <row r="80" spans="1:19" s="44" customFormat="1" ht="42" customHeight="1">
      <c r="A80" s="259"/>
      <c r="B80" s="259"/>
      <c r="C80" s="259"/>
      <c r="D80" s="261"/>
      <c r="E80" s="128" t="s">
        <v>8</v>
      </c>
      <c r="F80" s="120"/>
      <c r="G80" s="122">
        <f t="shared" ref="G80:P80" si="24">G79-G78</f>
        <v>0</v>
      </c>
      <c r="H80" s="122">
        <f t="shared" si="24"/>
        <v>0</v>
      </c>
      <c r="I80" s="122">
        <f t="shared" si="24"/>
        <v>0</v>
      </c>
      <c r="J80" s="122">
        <f t="shared" si="24"/>
        <v>0</v>
      </c>
      <c r="K80" s="122">
        <f t="shared" si="24"/>
        <v>0</v>
      </c>
      <c r="L80" s="122">
        <f t="shared" si="24"/>
        <v>0</v>
      </c>
      <c r="M80" s="122">
        <f t="shared" si="24"/>
        <v>0</v>
      </c>
      <c r="N80" s="122">
        <f t="shared" si="24"/>
        <v>0</v>
      </c>
      <c r="O80" s="122">
        <f t="shared" si="24"/>
        <v>0</v>
      </c>
      <c r="P80" s="122">
        <f t="shared" si="24"/>
        <v>0</v>
      </c>
      <c r="Q80" s="262"/>
      <c r="R80" s="307"/>
      <c r="S80" s="242"/>
    </row>
    <row r="81" spans="1:19" s="44" customFormat="1" ht="42" customHeight="1">
      <c r="A81" s="270" t="s">
        <v>252</v>
      </c>
      <c r="B81" s="270" t="s">
        <v>253</v>
      </c>
      <c r="C81" s="270" t="s">
        <v>254</v>
      </c>
      <c r="D81" s="272" t="s">
        <v>255</v>
      </c>
      <c r="E81" s="115" t="s">
        <v>151</v>
      </c>
      <c r="F81" s="129" t="s">
        <v>256</v>
      </c>
      <c r="G81" s="121">
        <f>SUM(H81,K81,N81,O81,P81)</f>
        <v>7915369</v>
      </c>
      <c r="H81" s="122">
        <f>1974219+2000000</f>
        <v>3974219</v>
      </c>
      <c r="I81" s="122">
        <v>3974219</v>
      </c>
      <c r="J81" s="122">
        <f>H81-I81</f>
        <v>0</v>
      </c>
      <c r="K81" s="122">
        <v>3411575</v>
      </c>
      <c r="L81" s="122">
        <v>2211575</v>
      </c>
      <c r="M81" s="122">
        <f>K81-L81</f>
        <v>1200000</v>
      </c>
      <c r="N81" s="122">
        <v>529575</v>
      </c>
      <c r="O81" s="122">
        <v>0</v>
      </c>
      <c r="P81" s="122">
        <v>0</v>
      </c>
      <c r="Q81" s="273" t="s">
        <v>257</v>
      </c>
      <c r="R81" s="305"/>
      <c r="S81" s="35"/>
    </row>
    <row r="82" spans="1:19" s="44" customFormat="1" ht="42" customHeight="1">
      <c r="A82" s="271"/>
      <c r="B82" s="271"/>
      <c r="C82" s="271"/>
      <c r="D82" s="272"/>
      <c r="E82" s="115" t="s">
        <v>7</v>
      </c>
      <c r="F82" s="129" t="s">
        <v>256</v>
      </c>
      <c r="G82" s="121">
        <f>SUM(H82,K82,N82,O82,P82)</f>
        <v>7914702</v>
      </c>
      <c r="H82" s="122">
        <f>1974219+2000000</f>
        <v>3974219</v>
      </c>
      <c r="I82" s="122">
        <v>3974219</v>
      </c>
      <c r="J82" s="122">
        <f>H82-I82</f>
        <v>0</v>
      </c>
      <c r="K82" s="122">
        <v>3411575</v>
      </c>
      <c r="L82" s="122">
        <f>3411575-1200000</f>
        <v>2211575</v>
      </c>
      <c r="M82" s="122">
        <f>K82-L82</f>
        <v>1200000</v>
      </c>
      <c r="N82" s="122">
        <v>528908</v>
      </c>
      <c r="O82" s="122">
        <v>0</v>
      </c>
      <c r="P82" s="122">
        <v>0</v>
      </c>
      <c r="Q82" s="273"/>
      <c r="R82" s="306"/>
      <c r="S82" s="35"/>
    </row>
    <row r="83" spans="1:19" s="44" customFormat="1" ht="42" customHeight="1">
      <c r="A83" s="271"/>
      <c r="B83" s="271"/>
      <c r="C83" s="271"/>
      <c r="D83" s="272"/>
      <c r="E83" s="115" t="s">
        <v>8</v>
      </c>
      <c r="F83" s="129"/>
      <c r="G83" s="122">
        <f t="shared" ref="G83:P83" si="25">G82-G81</f>
        <v>-667</v>
      </c>
      <c r="H83" s="122">
        <f t="shared" si="25"/>
        <v>0</v>
      </c>
      <c r="I83" s="122">
        <f t="shared" si="25"/>
        <v>0</v>
      </c>
      <c r="J83" s="122">
        <f t="shared" si="25"/>
        <v>0</v>
      </c>
      <c r="K83" s="122">
        <f t="shared" si="25"/>
        <v>0</v>
      </c>
      <c r="L83" s="122">
        <f t="shared" si="25"/>
        <v>0</v>
      </c>
      <c r="M83" s="122">
        <f t="shared" si="25"/>
        <v>0</v>
      </c>
      <c r="N83" s="122">
        <f t="shared" si="25"/>
        <v>-667</v>
      </c>
      <c r="O83" s="122">
        <f t="shared" si="25"/>
        <v>0</v>
      </c>
      <c r="P83" s="122">
        <f t="shared" si="25"/>
        <v>0</v>
      </c>
      <c r="Q83" s="273"/>
      <c r="R83" s="307"/>
      <c r="S83" s="35"/>
    </row>
    <row r="84" spans="1:19" s="44" customFormat="1" ht="45" customHeight="1">
      <c r="A84" s="270" t="s">
        <v>252</v>
      </c>
      <c r="B84" s="270" t="s">
        <v>253</v>
      </c>
      <c r="C84" s="270" t="s">
        <v>258</v>
      </c>
      <c r="D84" s="272" t="s">
        <v>255</v>
      </c>
      <c r="E84" s="115" t="s">
        <v>151</v>
      </c>
      <c r="F84" s="129" t="s">
        <v>259</v>
      </c>
      <c r="G84" s="121">
        <f>SUM(H84,K84,N84,O84,P84)</f>
        <v>9000000</v>
      </c>
      <c r="H84" s="122">
        <v>1925715</v>
      </c>
      <c r="I84" s="122">
        <v>1925715</v>
      </c>
      <c r="J84" s="122">
        <f>H84-I84</f>
        <v>0</v>
      </c>
      <c r="K84" s="122">
        <v>1000000</v>
      </c>
      <c r="L84" s="122">
        <v>500000</v>
      </c>
      <c r="M84" s="122">
        <f>K84-L84</f>
        <v>500000</v>
      </c>
      <c r="N84" s="122">
        <v>6074285</v>
      </c>
      <c r="O84" s="122">
        <v>0</v>
      </c>
      <c r="P84" s="122">
        <v>0</v>
      </c>
      <c r="Q84" s="273" t="s">
        <v>260</v>
      </c>
      <c r="R84" s="305"/>
      <c r="S84" s="35"/>
    </row>
    <row r="85" spans="1:19" s="44" customFormat="1" ht="45" customHeight="1">
      <c r="A85" s="271"/>
      <c r="B85" s="271"/>
      <c r="C85" s="270"/>
      <c r="D85" s="272"/>
      <c r="E85" s="115" t="s">
        <v>7</v>
      </c>
      <c r="F85" s="129" t="s">
        <v>259</v>
      </c>
      <c r="G85" s="121">
        <f>SUM(H85,K85,N85,O85,P85)</f>
        <v>9000000</v>
      </c>
      <c r="H85" s="122">
        <v>1925715</v>
      </c>
      <c r="I85" s="122">
        <v>1925715</v>
      </c>
      <c r="J85" s="122">
        <f>H85-I85</f>
        <v>0</v>
      </c>
      <c r="K85" s="122">
        <v>1000000</v>
      </c>
      <c r="L85" s="122">
        <v>500000</v>
      </c>
      <c r="M85" s="122">
        <f>K85-L85</f>
        <v>500000</v>
      </c>
      <c r="N85" s="122">
        <v>6074285</v>
      </c>
      <c r="O85" s="122">
        <v>0</v>
      </c>
      <c r="P85" s="122">
        <v>0</v>
      </c>
      <c r="Q85" s="273"/>
      <c r="R85" s="306"/>
      <c r="S85" s="35"/>
    </row>
    <row r="86" spans="1:19" s="44" customFormat="1" ht="47.25" customHeight="1">
      <c r="A86" s="271"/>
      <c r="B86" s="271"/>
      <c r="C86" s="270"/>
      <c r="D86" s="272"/>
      <c r="E86" s="115" t="s">
        <v>8</v>
      </c>
      <c r="F86" s="129"/>
      <c r="G86" s="122">
        <f>G85-G84</f>
        <v>0</v>
      </c>
      <c r="H86" s="122">
        <f t="shared" ref="H86:P86" si="26">H85-H84</f>
        <v>0</v>
      </c>
      <c r="I86" s="122">
        <f t="shared" si="26"/>
        <v>0</v>
      </c>
      <c r="J86" s="122">
        <f t="shared" si="26"/>
        <v>0</v>
      </c>
      <c r="K86" s="122">
        <f t="shared" si="26"/>
        <v>0</v>
      </c>
      <c r="L86" s="122">
        <f t="shared" si="26"/>
        <v>0</v>
      </c>
      <c r="M86" s="122">
        <f t="shared" si="26"/>
        <v>0</v>
      </c>
      <c r="N86" s="122">
        <f t="shared" si="26"/>
        <v>0</v>
      </c>
      <c r="O86" s="122">
        <f t="shared" si="26"/>
        <v>0</v>
      </c>
      <c r="P86" s="122">
        <f t="shared" si="26"/>
        <v>0</v>
      </c>
      <c r="Q86" s="273"/>
      <c r="R86" s="307"/>
      <c r="S86" s="35"/>
    </row>
    <row r="87" spans="1:19" s="44" customFormat="1" ht="40.5" customHeight="1">
      <c r="A87" s="270" t="s">
        <v>252</v>
      </c>
      <c r="B87" s="270" t="s">
        <v>253</v>
      </c>
      <c r="C87" s="270" t="s">
        <v>1296</v>
      </c>
      <c r="D87" s="272" t="s">
        <v>255</v>
      </c>
      <c r="E87" s="115" t="s">
        <v>151</v>
      </c>
      <c r="F87" s="129" t="s">
        <v>262</v>
      </c>
      <c r="G87" s="121">
        <f>SUM(H87,K87,N87,O87,P87)</f>
        <v>5500000</v>
      </c>
      <c r="H87" s="122">
        <v>0</v>
      </c>
      <c r="I87" s="122">
        <v>0</v>
      </c>
      <c r="J87" s="122">
        <f>H87-I87</f>
        <v>0</v>
      </c>
      <c r="K87" s="122">
        <v>660000</v>
      </c>
      <c r="L87" s="122">
        <v>330000</v>
      </c>
      <c r="M87" s="122">
        <f>K87-L87</f>
        <v>330000</v>
      </c>
      <c r="N87" s="122">
        <v>3000000</v>
      </c>
      <c r="O87" s="122">
        <v>1840000</v>
      </c>
      <c r="P87" s="122">
        <v>0</v>
      </c>
      <c r="Q87" s="273" t="s">
        <v>263</v>
      </c>
      <c r="R87" s="305"/>
      <c r="S87" s="35"/>
    </row>
    <row r="88" spans="1:19" s="44" customFormat="1" ht="40.5" customHeight="1">
      <c r="A88" s="271"/>
      <c r="B88" s="271"/>
      <c r="C88" s="270"/>
      <c r="D88" s="272"/>
      <c r="E88" s="115" t="s">
        <v>7</v>
      </c>
      <c r="F88" s="129" t="s">
        <v>262</v>
      </c>
      <c r="G88" s="121">
        <f>SUM(H88,K88,N88,O88,P88)</f>
        <v>5500000</v>
      </c>
      <c r="H88" s="122">
        <v>0</v>
      </c>
      <c r="I88" s="122">
        <v>0</v>
      </c>
      <c r="J88" s="122">
        <f>H88-I88</f>
        <v>0</v>
      </c>
      <c r="K88" s="122">
        <v>660000</v>
      </c>
      <c r="L88" s="122">
        <v>330000</v>
      </c>
      <c r="M88" s="122">
        <f>K88-L88</f>
        <v>330000</v>
      </c>
      <c r="N88" s="122">
        <v>1489460</v>
      </c>
      <c r="O88" s="122">
        <v>3350540</v>
      </c>
      <c r="P88" s="122">
        <v>0</v>
      </c>
      <c r="Q88" s="273"/>
      <c r="R88" s="306"/>
      <c r="S88" s="35"/>
    </row>
    <row r="89" spans="1:19" s="44" customFormat="1" ht="42.75" customHeight="1">
      <c r="A89" s="271"/>
      <c r="B89" s="271"/>
      <c r="C89" s="270"/>
      <c r="D89" s="272"/>
      <c r="E89" s="115" t="s">
        <v>8</v>
      </c>
      <c r="F89" s="129"/>
      <c r="G89" s="122">
        <f>G88-G87</f>
        <v>0</v>
      </c>
      <c r="H89" s="122">
        <f t="shared" ref="H89:P89" si="27">H88-H87</f>
        <v>0</v>
      </c>
      <c r="I89" s="122">
        <f t="shared" si="27"/>
        <v>0</v>
      </c>
      <c r="J89" s="122">
        <f t="shared" si="27"/>
        <v>0</v>
      </c>
      <c r="K89" s="122">
        <f t="shared" si="27"/>
        <v>0</v>
      </c>
      <c r="L89" s="122">
        <f t="shared" si="27"/>
        <v>0</v>
      </c>
      <c r="M89" s="122">
        <f t="shared" si="27"/>
        <v>0</v>
      </c>
      <c r="N89" s="122">
        <f t="shared" si="27"/>
        <v>-1510540</v>
      </c>
      <c r="O89" s="122">
        <f t="shared" si="27"/>
        <v>1510540</v>
      </c>
      <c r="P89" s="122">
        <f t="shared" si="27"/>
        <v>0</v>
      </c>
      <c r="Q89" s="273"/>
      <c r="R89" s="307"/>
      <c r="S89" s="35"/>
    </row>
    <row r="90" spans="1:19" s="44" customFormat="1" ht="57.75" customHeight="1">
      <c r="A90" s="258" t="s">
        <v>264</v>
      </c>
      <c r="B90" s="258" t="s">
        <v>265</v>
      </c>
      <c r="C90" s="258" t="s">
        <v>266</v>
      </c>
      <c r="D90" s="261" t="s">
        <v>267</v>
      </c>
      <c r="E90" s="128" t="s">
        <v>151</v>
      </c>
      <c r="F90" s="120" t="s">
        <v>268</v>
      </c>
      <c r="G90" s="121">
        <f>SUM(H90,K90,N90,O90,P90)</f>
        <v>6000000</v>
      </c>
      <c r="H90" s="122">
        <v>3600000</v>
      </c>
      <c r="I90" s="122">
        <v>706675</v>
      </c>
      <c r="J90" s="122">
        <f>H90-I90</f>
        <v>2893325</v>
      </c>
      <c r="K90" s="122">
        <v>1400000</v>
      </c>
      <c r="L90" s="122">
        <v>0</v>
      </c>
      <c r="M90" s="122">
        <v>0</v>
      </c>
      <c r="N90" s="122">
        <v>230000</v>
      </c>
      <c r="O90" s="122">
        <v>770000</v>
      </c>
      <c r="P90" s="122">
        <v>0</v>
      </c>
      <c r="Q90" s="262" t="s">
        <v>269</v>
      </c>
      <c r="R90" s="305"/>
      <c r="S90" s="242" t="s">
        <v>270</v>
      </c>
    </row>
    <row r="91" spans="1:19" s="44" customFormat="1" ht="67.5" customHeight="1">
      <c r="A91" s="259"/>
      <c r="B91" s="259"/>
      <c r="C91" s="259"/>
      <c r="D91" s="261"/>
      <c r="E91" s="128" t="s">
        <v>143</v>
      </c>
      <c r="F91" s="120" t="s">
        <v>268</v>
      </c>
      <c r="G91" s="121">
        <f>SUM(H91,K91,N91,O91,P91)</f>
        <v>6000000</v>
      </c>
      <c r="H91" s="122">
        <v>3600000</v>
      </c>
      <c r="I91" s="122">
        <v>706675</v>
      </c>
      <c r="J91" s="122">
        <f>H91-I91</f>
        <v>2893325</v>
      </c>
      <c r="K91" s="122">
        <v>1400000</v>
      </c>
      <c r="L91" s="122">
        <v>0</v>
      </c>
      <c r="M91" s="122">
        <v>0</v>
      </c>
      <c r="N91" s="122">
        <v>230000</v>
      </c>
      <c r="O91" s="122">
        <v>770000</v>
      </c>
      <c r="P91" s="122">
        <v>0</v>
      </c>
      <c r="Q91" s="262"/>
      <c r="R91" s="306"/>
      <c r="S91" s="242"/>
    </row>
    <row r="92" spans="1:19" s="44" customFormat="1" ht="42" customHeight="1">
      <c r="A92" s="259"/>
      <c r="B92" s="259"/>
      <c r="C92" s="259"/>
      <c r="D92" s="261"/>
      <c r="E92" s="128" t="s">
        <v>8</v>
      </c>
      <c r="F92" s="120"/>
      <c r="G92" s="122">
        <f t="shared" ref="G92:P92" si="28">G91-G90</f>
        <v>0</v>
      </c>
      <c r="H92" s="122">
        <f t="shared" si="28"/>
        <v>0</v>
      </c>
      <c r="I92" s="122">
        <f t="shared" si="28"/>
        <v>0</v>
      </c>
      <c r="J92" s="122">
        <f t="shared" si="28"/>
        <v>0</v>
      </c>
      <c r="K92" s="122">
        <f t="shared" si="28"/>
        <v>0</v>
      </c>
      <c r="L92" s="122">
        <f t="shared" si="28"/>
        <v>0</v>
      </c>
      <c r="M92" s="122">
        <f t="shared" si="28"/>
        <v>0</v>
      </c>
      <c r="N92" s="122">
        <f t="shared" si="28"/>
        <v>0</v>
      </c>
      <c r="O92" s="122">
        <f t="shared" si="28"/>
        <v>0</v>
      </c>
      <c r="P92" s="122">
        <f t="shared" si="28"/>
        <v>0</v>
      </c>
      <c r="Q92" s="262"/>
      <c r="R92" s="307"/>
      <c r="S92" s="242"/>
    </row>
    <row r="93" spans="1:19" s="44" customFormat="1" ht="44.25" customHeight="1">
      <c r="A93" s="309" t="s">
        <v>271</v>
      </c>
      <c r="B93" s="270" t="s">
        <v>272</v>
      </c>
      <c r="C93" s="270" t="s">
        <v>273</v>
      </c>
      <c r="D93" s="312" t="s">
        <v>274</v>
      </c>
      <c r="E93" s="128" t="s">
        <v>151</v>
      </c>
      <c r="F93" s="129" t="s">
        <v>275</v>
      </c>
      <c r="G93" s="121">
        <v>6000000</v>
      </c>
      <c r="H93" s="122">
        <v>1200000</v>
      </c>
      <c r="I93" s="122">
        <v>1200000</v>
      </c>
      <c r="J93" s="122">
        <f>H93-I93</f>
        <v>0</v>
      </c>
      <c r="K93" s="122">
        <v>2000000</v>
      </c>
      <c r="L93" s="122">
        <v>216700</v>
      </c>
      <c r="M93" s="122">
        <f>K93-L93</f>
        <v>1783300</v>
      </c>
      <c r="N93" s="122">
        <v>2100000</v>
      </c>
      <c r="O93" s="122">
        <v>500000</v>
      </c>
      <c r="P93" s="122">
        <v>200000</v>
      </c>
      <c r="Q93" s="286" t="s">
        <v>276</v>
      </c>
      <c r="R93" s="305"/>
      <c r="S93" s="242" t="s">
        <v>270</v>
      </c>
    </row>
    <row r="94" spans="1:19" s="44" customFormat="1" ht="44.25" customHeight="1">
      <c r="A94" s="310"/>
      <c r="B94" s="271"/>
      <c r="C94" s="271"/>
      <c r="D94" s="312"/>
      <c r="E94" s="128" t="s">
        <v>143</v>
      </c>
      <c r="F94" s="129" t="s">
        <v>275</v>
      </c>
      <c r="G94" s="121">
        <v>6000000</v>
      </c>
      <c r="H94" s="122">
        <v>1200000</v>
      </c>
      <c r="I94" s="122">
        <v>1200000</v>
      </c>
      <c r="J94" s="122">
        <f>H94-I94</f>
        <v>0</v>
      </c>
      <c r="K94" s="122">
        <v>2000000</v>
      </c>
      <c r="L94" s="122">
        <v>216700</v>
      </c>
      <c r="M94" s="122">
        <f>K94-L94</f>
        <v>1783300</v>
      </c>
      <c r="N94" s="122">
        <v>2100000</v>
      </c>
      <c r="O94" s="122">
        <v>500000</v>
      </c>
      <c r="P94" s="122">
        <v>200000</v>
      </c>
      <c r="Q94" s="286"/>
      <c r="R94" s="306"/>
      <c r="S94" s="242"/>
    </row>
    <row r="95" spans="1:19" s="44" customFormat="1" ht="36" customHeight="1">
      <c r="A95" s="310"/>
      <c r="B95" s="271"/>
      <c r="C95" s="271"/>
      <c r="D95" s="312"/>
      <c r="E95" s="128" t="s">
        <v>8</v>
      </c>
      <c r="F95" s="120"/>
      <c r="G95" s="122">
        <f t="shared" ref="G95:P95" si="29">G94-G93</f>
        <v>0</v>
      </c>
      <c r="H95" s="122">
        <f t="shared" si="29"/>
        <v>0</v>
      </c>
      <c r="I95" s="122">
        <f t="shared" si="29"/>
        <v>0</v>
      </c>
      <c r="J95" s="122">
        <f t="shared" si="29"/>
        <v>0</v>
      </c>
      <c r="K95" s="122">
        <f t="shared" si="29"/>
        <v>0</v>
      </c>
      <c r="L95" s="122">
        <f t="shared" si="29"/>
        <v>0</v>
      </c>
      <c r="M95" s="122">
        <f t="shared" si="29"/>
        <v>0</v>
      </c>
      <c r="N95" s="122">
        <f t="shared" si="29"/>
        <v>0</v>
      </c>
      <c r="O95" s="122">
        <f t="shared" si="29"/>
        <v>0</v>
      </c>
      <c r="P95" s="122">
        <f t="shared" si="29"/>
        <v>0</v>
      </c>
      <c r="Q95" s="286"/>
      <c r="R95" s="307"/>
      <c r="S95" s="242"/>
    </row>
    <row r="96" spans="1:19" s="44" customFormat="1" ht="52.5" customHeight="1">
      <c r="A96" s="309" t="s">
        <v>271</v>
      </c>
      <c r="B96" s="310" t="s">
        <v>277</v>
      </c>
      <c r="C96" s="311" t="s">
        <v>278</v>
      </c>
      <c r="D96" s="285" t="s">
        <v>274</v>
      </c>
      <c r="E96" s="134" t="s">
        <v>6</v>
      </c>
      <c r="F96" s="120" t="s">
        <v>279</v>
      </c>
      <c r="G96" s="121">
        <v>486400</v>
      </c>
      <c r="H96" s="122">
        <v>0</v>
      </c>
      <c r="I96" s="122">
        <v>0</v>
      </c>
      <c r="J96" s="122">
        <f>H96-I96</f>
        <v>0</v>
      </c>
      <c r="K96" s="122">
        <v>486400</v>
      </c>
      <c r="L96" s="122">
        <v>0</v>
      </c>
      <c r="M96" s="122">
        <f>K96-L96</f>
        <v>486400</v>
      </c>
      <c r="N96" s="122">
        <v>0</v>
      </c>
      <c r="O96" s="122">
        <v>0</v>
      </c>
      <c r="P96" s="122">
        <v>0</v>
      </c>
      <c r="Q96" s="286" t="s">
        <v>280</v>
      </c>
      <c r="R96" s="305"/>
      <c r="S96" s="242" t="s">
        <v>166</v>
      </c>
    </row>
    <row r="97" spans="1:19" s="44" customFormat="1" ht="52.5" customHeight="1">
      <c r="A97" s="310"/>
      <c r="B97" s="310"/>
      <c r="C97" s="311"/>
      <c r="D97" s="285"/>
      <c r="E97" s="134" t="s">
        <v>7</v>
      </c>
      <c r="F97" s="120" t="s">
        <v>279</v>
      </c>
      <c r="G97" s="121">
        <v>486400</v>
      </c>
      <c r="H97" s="122">
        <v>0</v>
      </c>
      <c r="I97" s="122">
        <v>0</v>
      </c>
      <c r="J97" s="122">
        <f>H97-I97</f>
        <v>0</v>
      </c>
      <c r="K97" s="122">
        <v>486400</v>
      </c>
      <c r="L97" s="122">
        <v>0</v>
      </c>
      <c r="M97" s="122">
        <f>K97-L97</f>
        <v>486400</v>
      </c>
      <c r="N97" s="122">
        <v>0</v>
      </c>
      <c r="O97" s="122">
        <v>0</v>
      </c>
      <c r="P97" s="122">
        <v>0</v>
      </c>
      <c r="Q97" s="286"/>
      <c r="R97" s="306"/>
      <c r="S97" s="242"/>
    </row>
    <row r="98" spans="1:19" s="44" customFormat="1" ht="42.75" customHeight="1">
      <c r="A98" s="310"/>
      <c r="B98" s="310"/>
      <c r="C98" s="311"/>
      <c r="D98" s="285"/>
      <c r="E98" s="134" t="s">
        <v>8</v>
      </c>
      <c r="F98" s="133"/>
      <c r="G98" s="122">
        <f>G97-G96</f>
        <v>0</v>
      </c>
      <c r="H98" s="122">
        <f t="shared" ref="H98:P98" si="30">H97-H96</f>
        <v>0</v>
      </c>
      <c r="I98" s="122">
        <f t="shared" si="30"/>
        <v>0</v>
      </c>
      <c r="J98" s="122">
        <f t="shared" si="30"/>
        <v>0</v>
      </c>
      <c r="K98" s="122">
        <f t="shared" si="30"/>
        <v>0</v>
      </c>
      <c r="L98" s="122">
        <f t="shared" si="30"/>
        <v>0</v>
      </c>
      <c r="M98" s="122">
        <f t="shared" si="30"/>
        <v>0</v>
      </c>
      <c r="N98" s="122">
        <f t="shared" si="30"/>
        <v>0</v>
      </c>
      <c r="O98" s="122">
        <f t="shared" si="30"/>
        <v>0</v>
      </c>
      <c r="P98" s="122">
        <f t="shared" si="30"/>
        <v>0</v>
      </c>
      <c r="Q98" s="286"/>
      <c r="R98" s="307"/>
      <c r="S98" s="242"/>
    </row>
    <row r="99" spans="1:19" s="44" customFormat="1" ht="44.25" customHeight="1">
      <c r="A99" s="258" t="s">
        <v>85</v>
      </c>
      <c r="B99" s="258" t="s">
        <v>86</v>
      </c>
      <c r="C99" s="258" t="s">
        <v>87</v>
      </c>
      <c r="D99" s="261" t="s">
        <v>88</v>
      </c>
      <c r="E99" s="128" t="s">
        <v>151</v>
      </c>
      <c r="F99" s="120" t="s">
        <v>281</v>
      </c>
      <c r="G99" s="121">
        <f>SUM(H99,K99,N99,O99,P99)</f>
        <v>1200000</v>
      </c>
      <c r="H99" s="122">
        <v>0</v>
      </c>
      <c r="I99" s="122">
        <v>0</v>
      </c>
      <c r="J99" s="122">
        <f>H99-I99</f>
        <v>0</v>
      </c>
      <c r="K99" s="122">
        <v>600000</v>
      </c>
      <c r="L99" s="122">
        <v>171000</v>
      </c>
      <c r="M99" s="122">
        <f>K99-L99</f>
        <v>429000</v>
      </c>
      <c r="N99" s="122">
        <v>130000</v>
      </c>
      <c r="O99" s="122">
        <v>470000</v>
      </c>
      <c r="P99" s="122">
        <v>0</v>
      </c>
      <c r="Q99" s="262" t="s">
        <v>282</v>
      </c>
      <c r="R99" s="305"/>
      <c r="S99" s="242"/>
    </row>
    <row r="100" spans="1:19" s="44" customFormat="1" ht="44.25" customHeight="1">
      <c r="A100" s="259"/>
      <c r="B100" s="259"/>
      <c r="C100" s="259"/>
      <c r="D100" s="261"/>
      <c r="E100" s="128" t="s">
        <v>143</v>
      </c>
      <c r="F100" s="120" t="s">
        <v>281</v>
      </c>
      <c r="G100" s="121">
        <f>SUM(H100,K100,N100,O100,P100)</f>
        <v>1200000</v>
      </c>
      <c r="H100" s="122">
        <v>0</v>
      </c>
      <c r="I100" s="122">
        <v>0</v>
      </c>
      <c r="J100" s="122">
        <f>H100-I100</f>
        <v>0</v>
      </c>
      <c r="K100" s="122">
        <v>600000</v>
      </c>
      <c r="L100" s="122">
        <v>171000</v>
      </c>
      <c r="M100" s="122">
        <f>K100-L100</f>
        <v>429000</v>
      </c>
      <c r="N100" s="122">
        <v>0</v>
      </c>
      <c r="O100" s="122">
        <v>600000</v>
      </c>
      <c r="P100" s="122">
        <v>0</v>
      </c>
      <c r="Q100" s="262"/>
      <c r="R100" s="306"/>
      <c r="S100" s="242"/>
    </row>
    <row r="101" spans="1:19" s="44" customFormat="1" ht="42.75" customHeight="1">
      <c r="A101" s="259"/>
      <c r="B101" s="259"/>
      <c r="C101" s="259"/>
      <c r="D101" s="261"/>
      <c r="E101" s="128" t="s">
        <v>8</v>
      </c>
      <c r="F101" s="120"/>
      <c r="G101" s="122">
        <f t="shared" ref="G101:P101" si="31">G100-G99</f>
        <v>0</v>
      </c>
      <c r="H101" s="122">
        <f t="shared" si="31"/>
        <v>0</v>
      </c>
      <c r="I101" s="122">
        <f t="shared" si="31"/>
        <v>0</v>
      </c>
      <c r="J101" s="122">
        <f t="shared" si="31"/>
        <v>0</v>
      </c>
      <c r="K101" s="122">
        <f t="shared" si="31"/>
        <v>0</v>
      </c>
      <c r="L101" s="122">
        <f t="shared" si="31"/>
        <v>0</v>
      </c>
      <c r="M101" s="122">
        <f t="shared" si="31"/>
        <v>0</v>
      </c>
      <c r="N101" s="122">
        <f t="shared" si="31"/>
        <v>-130000</v>
      </c>
      <c r="O101" s="122">
        <f t="shared" si="31"/>
        <v>130000</v>
      </c>
      <c r="P101" s="122">
        <f t="shared" si="31"/>
        <v>0</v>
      </c>
      <c r="Q101" s="262"/>
      <c r="R101" s="307"/>
      <c r="S101" s="242"/>
    </row>
    <row r="102" spans="1:19" s="44" customFormat="1" ht="63.75" customHeight="1">
      <c r="A102" s="308" t="s">
        <v>283</v>
      </c>
      <c r="B102" s="308" t="s">
        <v>284</v>
      </c>
      <c r="C102" s="280" t="s">
        <v>285</v>
      </c>
      <c r="D102" s="261" t="s">
        <v>286</v>
      </c>
      <c r="E102" s="128" t="s">
        <v>6</v>
      </c>
      <c r="F102" s="120" t="s">
        <v>287</v>
      </c>
      <c r="G102" s="121">
        <f>SUM(H102,K102,N102,O102,P102)</f>
        <v>423000</v>
      </c>
      <c r="H102" s="122">
        <v>0</v>
      </c>
      <c r="I102" s="122">
        <v>0</v>
      </c>
      <c r="J102" s="122">
        <f>H102-I102</f>
        <v>0</v>
      </c>
      <c r="K102" s="122">
        <v>423000</v>
      </c>
      <c r="L102" s="122">
        <v>0</v>
      </c>
      <c r="M102" s="122">
        <f>K102-L102</f>
        <v>423000</v>
      </c>
      <c r="N102" s="122">
        <v>0</v>
      </c>
      <c r="O102" s="122">
        <v>0</v>
      </c>
      <c r="P102" s="122">
        <v>0</v>
      </c>
      <c r="Q102" s="262" t="s">
        <v>288</v>
      </c>
      <c r="R102" s="305"/>
      <c r="S102" s="242" t="s">
        <v>166</v>
      </c>
    </row>
    <row r="103" spans="1:19" s="44" customFormat="1" ht="62.25" customHeight="1">
      <c r="A103" s="308"/>
      <c r="B103" s="308"/>
      <c r="C103" s="280"/>
      <c r="D103" s="261"/>
      <c r="E103" s="128" t="s">
        <v>7</v>
      </c>
      <c r="F103" s="120" t="s">
        <v>287</v>
      </c>
      <c r="G103" s="121">
        <f>SUM(H103,K103,N103,O103,P103)</f>
        <v>423000</v>
      </c>
      <c r="H103" s="122">
        <v>0</v>
      </c>
      <c r="I103" s="122">
        <v>0</v>
      </c>
      <c r="J103" s="122">
        <f>H103-I103</f>
        <v>0</v>
      </c>
      <c r="K103" s="122">
        <v>423000</v>
      </c>
      <c r="L103" s="122">
        <v>0</v>
      </c>
      <c r="M103" s="122">
        <f>K103-L103</f>
        <v>423000</v>
      </c>
      <c r="N103" s="122">
        <v>0</v>
      </c>
      <c r="O103" s="122">
        <v>0</v>
      </c>
      <c r="P103" s="122">
        <v>0</v>
      </c>
      <c r="Q103" s="262"/>
      <c r="R103" s="306"/>
      <c r="S103" s="242"/>
    </row>
    <row r="104" spans="1:19" s="44" customFormat="1" ht="42.75" customHeight="1">
      <c r="A104" s="308"/>
      <c r="B104" s="308"/>
      <c r="C104" s="280"/>
      <c r="D104" s="261"/>
      <c r="E104" s="128" t="s">
        <v>8</v>
      </c>
      <c r="F104" s="123"/>
      <c r="G104" s="122">
        <f>G103-G102</f>
        <v>0</v>
      </c>
      <c r="H104" s="122">
        <f t="shared" ref="H104:P104" si="32">H103-H102</f>
        <v>0</v>
      </c>
      <c r="I104" s="122">
        <f t="shared" si="32"/>
        <v>0</v>
      </c>
      <c r="J104" s="122">
        <f t="shared" si="32"/>
        <v>0</v>
      </c>
      <c r="K104" s="122">
        <f t="shared" si="32"/>
        <v>0</v>
      </c>
      <c r="L104" s="122">
        <f t="shared" si="32"/>
        <v>0</v>
      </c>
      <c r="M104" s="122">
        <f t="shared" si="32"/>
        <v>0</v>
      </c>
      <c r="N104" s="122">
        <f t="shared" si="32"/>
        <v>0</v>
      </c>
      <c r="O104" s="122">
        <f t="shared" si="32"/>
        <v>0</v>
      </c>
      <c r="P104" s="122">
        <f t="shared" si="32"/>
        <v>0</v>
      </c>
      <c r="Q104" s="262"/>
      <c r="R104" s="307"/>
      <c r="S104" s="242"/>
    </row>
    <row r="105" spans="1:19" s="44" customFormat="1" ht="44.25" customHeight="1">
      <c r="A105" s="258" t="s">
        <v>289</v>
      </c>
      <c r="B105" s="258" t="s">
        <v>290</v>
      </c>
      <c r="C105" s="258" t="s">
        <v>291</v>
      </c>
      <c r="D105" s="261" t="s">
        <v>292</v>
      </c>
      <c r="E105" s="128" t="s">
        <v>151</v>
      </c>
      <c r="F105" s="120" t="s">
        <v>293</v>
      </c>
      <c r="G105" s="121">
        <v>1618580</v>
      </c>
      <c r="H105" s="122">
        <v>0</v>
      </c>
      <c r="I105" s="122">
        <v>0</v>
      </c>
      <c r="J105" s="122">
        <f>H105-I105</f>
        <v>0</v>
      </c>
      <c r="K105" s="122">
        <v>1318580</v>
      </c>
      <c r="L105" s="122">
        <v>126940</v>
      </c>
      <c r="M105" s="122">
        <f>K105-L105</f>
        <v>1191640</v>
      </c>
      <c r="N105" s="122">
        <v>300000</v>
      </c>
      <c r="O105" s="122">
        <v>0</v>
      </c>
      <c r="P105" s="122">
        <v>0</v>
      </c>
      <c r="Q105" s="262" t="s">
        <v>294</v>
      </c>
      <c r="R105" s="305"/>
      <c r="S105" s="35"/>
    </row>
    <row r="106" spans="1:19" s="44" customFormat="1" ht="44.25" customHeight="1">
      <c r="A106" s="259"/>
      <c r="B106" s="259"/>
      <c r="C106" s="259"/>
      <c r="D106" s="261"/>
      <c r="E106" s="128" t="s">
        <v>143</v>
      </c>
      <c r="F106" s="120" t="s">
        <v>293</v>
      </c>
      <c r="G106" s="121">
        <v>1618580</v>
      </c>
      <c r="H106" s="122">
        <v>0</v>
      </c>
      <c r="I106" s="122">
        <v>0</v>
      </c>
      <c r="J106" s="122">
        <f>H106-I106</f>
        <v>0</v>
      </c>
      <c r="K106" s="122">
        <v>1318580</v>
      </c>
      <c r="L106" s="122">
        <v>126940</v>
      </c>
      <c r="M106" s="122">
        <f>K106-L106</f>
        <v>1191640</v>
      </c>
      <c r="N106" s="122">
        <v>300000</v>
      </c>
      <c r="O106" s="122">
        <v>0</v>
      </c>
      <c r="P106" s="122">
        <v>0</v>
      </c>
      <c r="Q106" s="262"/>
      <c r="R106" s="306"/>
      <c r="S106" s="35"/>
    </row>
    <row r="107" spans="1:19" s="44" customFormat="1" ht="36.75" customHeight="1">
      <c r="A107" s="259"/>
      <c r="B107" s="259"/>
      <c r="C107" s="259"/>
      <c r="D107" s="261"/>
      <c r="E107" s="128" t="s">
        <v>8</v>
      </c>
      <c r="F107" s="120"/>
      <c r="G107" s="122">
        <f t="shared" ref="G107:P107" si="33">G106-G105</f>
        <v>0</v>
      </c>
      <c r="H107" s="122">
        <f t="shared" si="33"/>
        <v>0</v>
      </c>
      <c r="I107" s="122">
        <f t="shared" si="33"/>
        <v>0</v>
      </c>
      <c r="J107" s="122">
        <f t="shared" si="33"/>
        <v>0</v>
      </c>
      <c r="K107" s="122">
        <f t="shared" si="33"/>
        <v>0</v>
      </c>
      <c r="L107" s="122">
        <f t="shared" si="33"/>
        <v>0</v>
      </c>
      <c r="M107" s="122">
        <f t="shared" si="33"/>
        <v>0</v>
      </c>
      <c r="N107" s="122">
        <f t="shared" si="33"/>
        <v>0</v>
      </c>
      <c r="O107" s="122">
        <f t="shared" si="33"/>
        <v>0</v>
      </c>
      <c r="P107" s="122">
        <f t="shared" si="33"/>
        <v>0</v>
      </c>
      <c r="Q107" s="262"/>
      <c r="R107" s="307"/>
      <c r="S107" s="35"/>
    </row>
    <row r="108" spans="1:19" s="82" customFormat="1" ht="39.75" customHeight="1">
      <c r="A108" s="228" t="s">
        <v>289</v>
      </c>
      <c r="B108" s="228" t="s">
        <v>295</v>
      </c>
      <c r="C108" s="166" t="s">
        <v>296</v>
      </c>
      <c r="D108" s="158" t="s">
        <v>292</v>
      </c>
      <c r="E108" s="105" t="s">
        <v>6</v>
      </c>
      <c r="F108" s="99"/>
      <c r="G108" s="100"/>
      <c r="H108" s="101"/>
      <c r="I108" s="101"/>
      <c r="J108" s="101"/>
      <c r="K108" s="101"/>
      <c r="L108" s="101"/>
      <c r="M108" s="101"/>
      <c r="N108" s="101"/>
      <c r="O108" s="101"/>
      <c r="P108" s="101"/>
      <c r="Q108" s="161" t="s">
        <v>297</v>
      </c>
      <c r="R108" s="267"/>
      <c r="S108" s="264"/>
    </row>
    <row r="109" spans="1:19" s="82" customFormat="1" ht="44.25" customHeight="1">
      <c r="A109" s="228"/>
      <c r="B109" s="228"/>
      <c r="C109" s="166"/>
      <c r="D109" s="158"/>
      <c r="E109" s="105" t="s">
        <v>7</v>
      </c>
      <c r="F109" s="99" t="s">
        <v>298</v>
      </c>
      <c r="G109" s="100">
        <v>27500000</v>
      </c>
      <c r="H109" s="101">
        <v>0</v>
      </c>
      <c r="I109" s="101">
        <v>0</v>
      </c>
      <c r="J109" s="101">
        <f>H109-I109</f>
        <v>0</v>
      </c>
      <c r="K109" s="101">
        <v>0</v>
      </c>
      <c r="L109" s="101">
        <v>0</v>
      </c>
      <c r="M109" s="101">
        <f>K109-L109</f>
        <v>0</v>
      </c>
      <c r="N109" s="101">
        <v>10000000</v>
      </c>
      <c r="O109" s="101">
        <v>17500000</v>
      </c>
      <c r="P109" s="101">
        <v>0</v>
      </c>
      <c r="Q109" s="161"/>
      <c r="R109" s="268"/>
      <c r="S109" s="264"/>
    </row>
    <row r="110" spans="1:19" s="82" customFormat="1" ht="42.75" customHeight="1">
      <c r="A110" s="228"/>
      <c r="B110" s="228"/>
      <c r="C110" s="166"/>
      <c r="D110" s="158"/>
      <c r="E110" s="105" t="s">
        <v>8</v>
      </c>
      <c r="F110" s="102"/>
      <c r="G110" s="101">
        <f>G109-G108</f>
        <v>27500000</v>
      </c>
      <c r="H110" s="101">
        <f t="shared" ref="H110:P110" si="34">H109-H108</f>
        <v>0</v>
      </c>
      <c r="I110" s="101">
        <f t="shared" si="34"/>
        <v>0</v>
      </c>
      <c r="J110" s="101">
        <f t="shared" si="34"/>
        <v>0</v>
      </c>
      <c r="K110" s="101">
        <f t="shared" si="34"/>
        <v>0</v>
      </c>
      <c r="L110" s="101">
        <f t="shared" si="34"/>
        <v>0</v>
      </c>
      <c r="M110" s="101">
        <f t="shared" si="34"/>
        <v>0</v>
      </c>
      <c r="N110" s="101">
        <f t="shared" si="34"/>
        <v>10000000</v>
      </c>
      <c r="O110" s="101">
        <f t="shared" si="34"/>
        <v>17500000</v>
      </c>
      <c r="P110" s="101">
        <f t="shared" si="34"/>
        <v>0</v>
      </c>
      <c r="Q110" s="161"/>
      <c r="R110" s="269"/>
      <c r="S110" s="264"/>
    </row>
    <row r="111" spans="1:19" s="82" customFormat="1" ht="44.25" customHeight="1">
      <c r="A111" s="188" t="s">
        <v>289</v>
      </c>
      <c r="B111" s="188" t="s">
        <v>295</v>
      </c>
      <c r="C111" s="189" t="s">
        <v>299</v>
      </c>
      <c r="D111" s="158" t="s">
        <v>292</v>
      </c>
      <c r="E111" s="104" t="s">
        <v>6</v>
      </c>
      <c r="F111" s="99"/>
      <c r="G111" s="100"/>
      <c r="H111" s="101"/>
      <c r="I111" s="101"/>
      <c r="J111" s="101"/>
      <c r="K111" s="101"/>
      <c r="L111" s="101"/>
      <c r="M111" s="101"/>
      <c r="N111" s="101"/>
      <c r="O111" s="101"/>
      <c r="P111" s="101"/>
      <c r="Q111" s="161" t="s">
        <v>297</v>
      </c>
      <c r="R111" s="267"/>
      <c r="S111" s="264"/>
    </row>
    <row r="112" spans="1:19" s="82" customFormat="1" ht="44.25" customHeight="1">
      <c r="A112" s="188"/>
      <c r="B112" s="188"/>
      <c r="C112" s="189"/>
      <c r="D112" s="158"/>
      <c r="E112" s="104" t="s">
        <v>7</v>
      </c>
      <c r="F112" s="99" t="s">
        <v>300</v>
      </c>
      <c r="G112" s="100">
        <v>22600000</v>
      </c>
      <c r="H112" s="101">
        <v>0</v>
      </c>
      <c r="I112" s="101">
        <v>0</v>
      </c>
      <c r="J112" s="101">
        <f>H112-I112</f>
        <v>0</v>
      </c>
      <c r="K112" s="101">
        <v>0</v>
      </c>
      <c r="L112" s="101">
        <v>0</v>
      </c>
      <c r="M112" s="101">
        <f>K112-L112</f>
        <v>0</v>
      </c>
      <c r="N112" s="101">
        <v>10000000</v>
      </c>
      <c r="O112" s="101">
        <v>12600000</v>
      </c>
      <c r="P112" s="101">
        <v>0</v>
      </c>
      <c r="Q112" s="161"/>
      <c r="R112" s="268"/>
      <c r="S112" s="264"/>
    </row>
    <row r="113" spans="1:19" s="82" customFormat="1" ht="44.25" customHeight="1">
      <c r="A113" s="188"/>
      <c r="B113" s="188"/>
      <c r="C113" s="189"/>
      <c r="D113" s="158"/>
      <c r="E113" s="104" t="s">
        <v>8</v>
      </c>
      <c r="F113" s="102"/>
      <c r="G113" s="101">
        <f>G112-G111</f>
        <v>22600000</v>
      </c>
      <c r="H113" s="101">
        <f t="shared" ref="H113:P113" si="35">H112-H111</f>
        <v>0</v>
      </c>
      <c r="I113" s="101">
        <f t="shared" si="35"/>
        <v>0</v>
      </c>
      <c r="J113" s="101">
        <f t="shared" si="35"/>
        <v>0</v>
      </c>
      <c r="K113" s="101">
        <f t="shared" si="35"/>
        <v>0</v>
      </c>
      <c r="L113" s="101">
        <f t="shared" si="35"/>
        <v>0</v>
      </c>
      <c r="M113" s="101">
        <f t="shared" si="35"/>
        <v>0</v>
      </c>
      <c r="N113" s="101">
        <f t="shared" si="35"/>
        <v>10000000</v>
      </c>
      <c r="O113" s="101">
        <f t="shared" si="35"/>
        <v>12600000</v>
      </c>
      <c r="P113" s="101">
        <f t="shared" si="35"/>
        <v>0</v>
      </c>
      <c r="Q113" s="161"/>
      <c r="R113" s="269"/>
      <c r="S113" s="264"/>
    </row>
    <row r="114" spans="1:19" s="44" customFormat="1" ht="54" customHeight="1">
      <c r="A114" s="258" t="s">
        <v>289</v>
      </c>
      <c r="B114" s="258" t="s">
        <v>295</v>
      </c>
      <c r="C114" s="258" t="s">
        <v>301</v>
      </c>
      <c r="D114" s="261" t="s">
        <v>292</v>
      </c>
      <c r="E114" s="128" t="s">
        <v>151</v>
      </c>
      <c r="F114" s="120" t="s">
        <v>1297</v>
      </c>
      <c r="G114" s="121">
        <f>SUM(H114,K114,N114,O114,P114)</f>
        <v>700000</v>
      </c>
      <c r="H114" s="122">
        <v>0</v>
      </c>
      <c r="I114" s="122">
        <v>0</v>
      </c>
      <c r="J114" s="122">
        <f>H114-I114</f>
        <v>0</v>
      </c>
      <c r="K114" s="122">
        <v>700000</v>
      </c>
      <c r="L114" s="122">
        <v>200000</v>
      </c>
      <c r="M114" s="122">
        <f>K114-L114</f>
        <v>500000</v>
      </c>
      <c r="N114" s="122">
        <v>0</v>
      </c>
      <c r="O114" s="122">
        <v>0</v>
      </c>
      <c r="P114" s="122">
        <v>0</v>
      </c>
      <c r="Q114" s="262" t="s">
        <v>302</v>
      </c>
      <c r="R114" s="305"/>
      <c r="S114" s="242" t="s">
        <v>303</v>
      </c>
    </row>
    <row r="115" spans="1:19" s="44" customFormat="1" ht="54" customHeight="1">
      <c r="A115" s="259"/>
      <c r="B115" s="259"/>
      <c r="C115" s="259"/>
      <c r="D115" s="261"/>
      <c r="E115" s="128" t="s">
        <v>143</v>
      </c>
      <c r="F115" s="120" t="s">
        <v>1297</v>
      </c>
      <c r="G115" s="121">
        <f>SUM(H115,K115,N115,O115,P115)</f>
        <v>700000</v>
      </c>
      <c r="H115" s="122">
        <v>0</v>
      </c>
      <c r="I115" s="122">
        <v>0</v>
      </c>
      <c r="J115" s="122">
        <f>H115-I115</f>
        <v>0</v>
      </c>
      <c r="K115" s="122">
        <v>700000</v>
      </c>
      <c r="L115" s="122">
        <v>200000</v>
      </c>
      <c r="M115" s="122">
        <f>K115-L115</f>
        <v>500000</v>
      </c>
      <c r="N115" s="122">
        <v>0</v>
      </c>
      <c r="O115" s="122">
        <v>0</v>
      </c>
      <c r="P115" s="122">
        <v>0</v>
      </c>
      <c r="Q115" s="262"/>
      <c r="R115" s="306"/>
      <c r="S115" s="242"/>
    </row>
    <row r="116" spans="1:19" s="44" customFormat="1" ht="44.25" customHeight="1">
      <c r="A116" s="259"/>
      <c r="B116" s="259"/>
      <c r="C116" s="259"/>
      <c r="D116" s="261"/>
      <c r="E116" s="128" t="s">
        <v>8</v>
      </c>
      <c r="F116" s="120"/>
      <c r="G116" s="122">
        <f t="shared" ref="G116:P116" si="36">G115-G114</f>
        <v>0</v>
      </c>
      <c r="H116" s="122">
        <f t="shared" si="36"/>
        <v>0</v>
      </c>
      <c r="I116" s="122">
        <f t="shared" si="36"/>
        <v>0</v>
      </c>
      <c r="J116" s="122">
        <f t="shared" si="36"/>
        <v>0</v>
      </c>
      <c r="K116" s="122">
        <f t="shared" si="36"/>
        <v>0</v>
      </c>
      <c r="L116" s="122">
        <f t="shared" si="36"/>
        <v>0</v>
      </c>
      <c r="M116" s="122">
        <f t="shared" si="36"/>
        <v>0</v>
      </c>
      <c r="N116" s="122">
        <f t="shared" si="36"/>
        <v>0</v>
      </c>
      <c r="O116" s="122">
        <f t="shared" si="36"/>
        <v>0</v>
      </c>
      <c r="P116" s="122">
        <f t="shared" si="36"/>
        <v>0</v>
      </c>
      <c r="Q116" s="262"/>
      <c r="R116" s="307"/>
      <c r="S116" s="242"/>
    </row>
    <row r="117" spans="1:19" s="44" customFormat="1" ht="44.25" customHeight="1">
      <c r="A117" s="266" t="s">
        <v>304</v>
      </c>
      <c r="B117" s="266" t="s">
        <v>305</v>
      </c>
      <c r="C117" s="263" t="s">
        <v>306</v>
      </c>
      <c r="D117" s="261" t="s">
        <v>307</v>
      </c>
      <c r="E117" s="132" t="s">
        <v>6</v>
      </c>
      <c r="F117" s="120" t="s">
        <v>308</v>
      </c>
      <c r="G117" s="121">
        <f>SUM(H117,K117,N117,O117,P117)</f>
        <v>22701323</v>
      </c>
      <c r="H117" s="122">
        <v>1000000</v>
      </c>
      <c r="I117" s="122">
        <v>1000000</v>
      </c>
      <c r="J117" s="122">
        <f>H117-I117</f>
        <v>0</v>
      </c>
      <c r="K117" s="122">
        <v>4967012</v>
      </c>
      <c r="L117" s="122">
        <v>3983839</v>
      </c>
      <c r="M117" s="122">
        <f>K117-L117</f>
        <v>983173</v>
      </c>
      <c r="N117" s="122">
        <v>10734311</v>
      </c>
      <c r="O117" s="122">
        <v>6000000</v>
      </c>
      <c r="P117" s="122">
        <v>0</v>
      </c>
      <c r="Q117" s="262" t="s">
        <v>309</v>
      </c>
      <c r="R117" s="305"/>
      <c r="S117" s="35"/>
    </row>
    <row r="118" spans="1:19" s="44" customFormat="1" ht="44.25" customHeight="1">
      <c r="A118" s="266"/>
      <c r="B118" s="266"/>
      <c r="C118" s="263"/>
      <c r="D118" s="261"/>
      <c r="E118" s="132" t="s">
        <v>7</v>
      </c>
      <c r="F118" s="120" t="s">
        <v>308</v>
      </c>
      <c r="G118" s="121">
        <f>SUM(H118,K118,N118,O118,P118)</f>
        <v>22701323</v>
      </c>
      <c r="H118" s="122">
        <v>1000000</v>
      </c>
      <c r="I118" s="122">
        <v>1000000</v>
      </c>
      <c r="J118" s="122">
        <f>H118-I118</f>
        <v>0</v>
      </c>
      <c r="K118" s="122">
        <v>4967012</v>
      </c>
      <c r="L118" s="122">
        <v>3983839</v>
      </c>
      <c r="M118" s="122">
        <f>K118-L118</f>
        <v>983173</v>
      </c>
      <c r="N118" s="122">
        <v>9600000</v>
      </c>
      <c r="O118" s="122">
        <v>7134311</v>
      </c>
      <c r="P118" s="122">
        <v>0</v>
      </c>
      <c r="Q118" s="262"/>
      <c r="R118" s="306"/>
      <c r="S118" s="35"/>
    </row>
    <row r="119" spans="1:19" s="44" customFormat="1" ht="44.25" customHeight="1">
      <c r="A119" s="266"/>
      <c r="B119" s="266"/>
      <c r="C119" s="263"/>
      <c r="D119" s="261"/>
      <c r="E119" s="132" t="s">
        <v>8</v>
      </c>
      <c r="F119" s="123"/>
      <c r="G119" s="122">
        <f>G118-G117</f>
        <v>0</v>
      </c>
      <c r="H119" s="122">
        <f t="shared" ref="H119:P119" si="37">H118-H117</f>
        <v>0</v>
      </c>
      <c r="I119" s="122">
        <f t="shared" si="37"/>
        <v>0</v>
      </c>
      <c r="J119" s="122">
        <f t="shared" si="37"/>
        <v>0</v>
      </c>
      <c r="K119" s="122">
        <f t="shared" si="37"/>
        <v>0</v>
      </c>
      <c r="L119" s="122">
        <f t="shared" si="37"/>
        <v>0</v>
      </c>
      <c r="M119" s="122">
        <f t="shared" si="37"/>
        <v>0</v>
      </c>
      <c r="N119" s="122">
        <f t="shared" si="37"/>
        <v>-1134311</v>
      </c>
      <c r="O119" s="122">
        <f t="shared" si="37"/>
        <v>1134311</v>
      </c>
      <c r="P119" s="122">
        <f t="shared" si="37"/>
        <v>0</v>
      </c>
      <c r="Q119" s="262"/>
      <c r="R119" s="307"/>
      <c r="S119" s="35"/>
    </row>
    <row r="120" spans="1:19" s="44" customFormat="1" ht="44.25" customHeight="1">
      <c r="A120" s="258" t="s">
        <v>310</v>
      </c>
      <c r="B120" s="258" t="s">
        <v>311</v>
      </c>
      <c r="C120" s="258" t="s">
        <v>312</v>
      </c>
      <c r="D120" s="261" t="s">
        <v>313</v>
      </c>
      <c r="E120" s="128" t="s">
        <v>151</v>
      </c>
      <c r="F120" s="120" t="s">
        <v>314</v>
      </c>
      <c r="G120" s="121">
        <f>SUM(H120,K120,N120,O120,P120)</f>
        <v>821300</v>
      </c>
      <c r="H120" s="122">
        <v>0</v>
      </c>
      <c r="I120" s="122">
        <v>0</v>
      </c>
      <c r="J120" s="122">
        <f>H120-I120</f>
        <v>0</v>
      </c>
      <c r="K120" s="122">
        <v>821300</v>
      </c>
      <c r="L120" s="122">
        <v>12000</v>
      </c>
      <c r="M120" s="122">
        <f>K120-L120</f>
        <v>809300</v>
      </c>
      <c r="N120" s="122">
        <v>0</v>
      </c>
      <c r="O120" s="122">
        <v>0</v>
      </c>
      <c r="P120" s="122">
        <v>0</v>
      </c>
      <c r="Q120" s="262" t="s">
        <v>315</v>
      </c>
      <c r="R120" s="305"/>
      <c r="S120" s="242" t="s">
        <v>316</v>
      </c>
    </row>
    <row r="121" spans="1:19" s="44" customFormat="1" ht="44.25" customHeight="1">
      <c r="A121" s="259"/>
      <c r="B121" s="259"/>
      <c r="C121" s="259"/>
      <c r="D121" s="261"/>
      <c r="E121" s="128" t="s">
        <v>143</v>
      </c>
      <c r="F121" s="120" t="s">
        <v>314</v>
      </c>
      <c r="G121" s="121">
        <f>SUM(H121,K121,N121,O121,P121)</f>
        <v>821300</v>
      </c>
      <c r="H121" s="122">
        <v>0</v>
      </c>
      <c r="I121" s="122">
        <v>0</v>
      </c>
      <c r="J121" s="122">
        <f>H121-I121</f>
        <v>0</v>
      </c>
      <c r="K121" s="122">
        <v>821300</v>
      </c>
      <c r="L121" s="122">
        <v>12000</v>
      </c>
      <c r="M121" s="122">
        <f>K121-L121</f>
        <v>809300</v>
      </c>
      <c r="N121" s="122">
        <v>0</v>
      </c>
      <c r="O121" s="122">
        <v>0</v>
      </c>
      <c r="P121" s="122">
        <v>0</v>
      </c>
      <c r="Q121" s="262"/>
      <c r="R121" s="306"/>
      <c r="S121" s="242"/>
    </row>
    <row r="122" spans="1:19" s="44" customFormat="1" ht="44.25" customHeight="1">
      <c r="A122" s="259"/>
      <c r="B122" s="259"/>
      <c r="C122" s="259"/>
      <c r="D122" s="261"/>
      <c r="E122" s="128" t="s">
        <v>8</v>
      </c>
      <c r="F122" s="120"/>
      <c r="G122" s="122">
        <f t="shared" ref="G122:P122" si="38">G121-G120</f>
        <v>0</v>
      </c>
      <c r="H122" s="122">
        <f t="shared" si="38"/>
        <v>0</v>
      </c>
      <c r="I122" s="122">
        <f t="shared" si="38"/>
        <v>0</v>
      </c>
      <c r="J122" s="122">
        <f t="shared" si="38"/>
        <v>0</v>
      </c>
      <c r="K122" s="122">
        <f t="shared" si="38"/>
        <v>0</v>
      </c>
      <c r="L122" s="122">
        <f t="shared" si="38"/>
        <v>0</v>
      </c>
      <c r="M122" s="122">
        <f t="shared" si="38"/>
        <v>0</v>
      </c>
      <c r="N122" s="122">
        <f t="shared" si="38"/>
        <v>0</v>
      </c>
      <c r="O122" s="122">
        <f t="shared" si="38"/>
        <v>0</v>
      </c>
      <c r="P122" s="122">
        <f t="shared" si="38"/>
        <v>0</v>
      </c>
      <c r="Q122" s="262"/>
      <c r="R122" s="307"/>
      <c r="S122" s="242"/>
    </row>
    <row r="123" spans="1:19" s="44" customFormat="1" ht="44.25" customHeight="1">
      <c r="A123" s="258" t="s">
        <v>310</v>
      </c>
      <c r="B123" s="258" t="s">
        <v>317</v>
      </c>
      <c r="C123" s="258" t="s">
        <v>318</v>
      </c>
      <c r="D123" s="285" t="s">
        <v>313</v>
      </c>
      <c r="E123" s="128" t="s">
        <v>151</v>
      </c>
      <c r="F123" s="120" t="s">
        <v>319</v>
      </c>
      <c r="G123" s="121">
        <f>SUM(H123,K123,N123,O123,P123)</f>
        <v>1500000</v>
      </c>
      <c r="H123" s="122">
        <v>0</v>
      </c>
      <c r="I123" s="122">
        <v>0</v>
      </c>
      <c r="J123" s="122">
        <f>H123-I123</f>
        <v>0</v>
      </c>
      <c r="K123" s="122">
        <v>625103</v>
      </c>
      <c r="L123" s="122">
        <v>0</v>
      </c>
      <c r="M123" s="122">
        <f>K123-L123</f>
        <v>625103</v>
      </c>
      <c r="N123" s="122">
        <v>674897</v>
      </c>
      <c r="O123" s="122">
        <v>200000</v>
      </c>
      <c r="P123" s="122">
        <v>0</v>
      </c>
      <c r="Q123" s="286" t="s">
        <v>320</v>
      </c>
      <c r="R123" s="305"/>
      <c r="S123" s="242" t="s">
        <v>321</v>
      </c>
    </row>
    <row r="124" spans="1:19" s="44" customFormat="1" ht="44.25" customHeight="1">
      <c r="A124" s="258"/>
      <c r="B124" s="258"/>
      <c r="C124" s="258"/>
      <c r="D124" s="285"/>
      <c r="E124" s="128" t="s">
        <v>143</v>
      </c>
      <c r="F124" s="120" t="s">
        <v>319</v>
      </c>
      <c r="G124" s="121">
        <f>SUM(H124,K124,N124,O124,P124)</f>
        <v>1500000</v>
      </c>
      <c r="H124" s="122">
        <v>0</v>
      </c>
      <c r="I124" s="122">
        <v>0</v>
      </c>
      <c r="J124" s="122">
        <f>H124-I124</f>
        <v>0</v>
      </c>
      <c r="K124" s="122">
        <v>625103</v>
      </c>
      <c r="L124" s="122">
        <v>0</v>
      </c>
      <c r="M124" s="122">
        <f>K124-L124</f>
        <v>625103</v>
      </c>
      <c r="N124" s="122">
        <v>0</v>
      </c>
      <c r="O124" s="122">
        <v>874897</v>
      </c>
      <c r="P124" s="122">
        <v>0</v>
      </c>
      <c r="Q124" s="286"/>
      <c r="R124" s="306"/>
      <c r="S124" s="242"/>
    </row>
    <row r="125" spans="1:19" s="44" customFormat="1" ht="44.25" customHeight="1">
      <c r="A125" s="258"/>
      <c r="B125" s="258"/>
      <c r="C125" s="258"/>
      <c r="D125" s="285"/>
      <c r="E125" s="128" t="s">
        <v>8</v>
      </c>
      <c r="F125" s="120"/>
      <c r="G125" s="122">
        <f t="shared" ref="G125:P125" si="39">G124-G123</f>
        <v>0</v>
      </c>
      <c r="H125" s="122">
        <f t="shared" si="39"/>
        <v>0</v>
      </c>
      <c r="I125" s="122">
        <f t="shared" si="39"/>
        <v>0</v>
      </c>
      <c r="J125" s="122">
        <f t="shared" si="39"/>
        <v>0</v>
      </c>
      <c r="K125" s="122">
        <f t="shared" si="39"/>
        <v>0</v>
      </c>
      <c r="L125" s="122">
        <f t="shared" si="39"/>
        <v>0</v>
      </c>
      <c r="M125" s="122">
        <f t="shared" si="39"/>
        <v>0</v>
      </c>
      <c r="N125" s="122">
        <f t="shared" si="39"/>
        <v>-674897</v>
      </c>
      <c r="O125" s="122">
        <f t="shared" si="39"/>
        <v>674897</v>
      </c>
      <c r="P125" s="122">
        <f t="shared" si="39"/>
        <v>0</v>
      </c>
      <c r="Q125" s="286"/>
      <c r="R125" s="307"/>
      <c r="S125" s="242"/>
    </row>
    <row r="126" spans="1:19" s="44" customFormat="1" ht="46.5" customHeight="1">
      <c r="A126" s="258" t="s">
        <v>31</v>
      </c>
      <c r="B126" s="258" t="s">
        <v>32</v>
      </c>
      <c r="C126" s="258" t="s">
        <v>33</v>
      </c>
      <c r="D126" s="285" t="s">
        <v>313</v>
      </c>
      <c r="E126" s="128" t="s">
        <v>6</v>
      </c>
      <c r="F126" s="120" t="s">
        <v>89</v>
      </c>
      <c r="G126" s="121">
        <f>SUM(H126,K126,N126,O126,P126)</f>
        <v>3500000</v>
      </c>
      <c r="H126" s="122">
        <v>500000</v>
      </c>
      <c r="I126" s="122">
        <v>92144</v>
      </c>
      <c r="J126" s="122">
        <f>H126-I126</f>
        <v>407856</v>
      </c>
      <c r="K126" s="122">
        <v>0</v>
      </c>
      <c r="L126" s="122">
        <v>0</v>
      </c>
      <c r="M126" s="122">
        <f>K126-L126</f>
        <v>0</v>
      </c>
      <c r="N126" s="122">
        <v>3000000</v>
      </c>
      <c r="O126" s="122">
        <v>0</v>
      </c>
      <c r="P126" s="122">
        <v>0</v>
      </c>
      <c r="Q126" s="286" t="s">
        <v>322</v>
      </c>
      <c r="R126" s="305"/>
      <c r="S126" s="35"/>
    </row>
    <row r="127" spans="1:19" s="44" customFormat="1" ht="46.5" customHeight="1">
      <c r="A127" s="259"/>
      <c r="B127" s="259"/>
      <c r="C127" s="259"/>
      <c r="D127" s="285"/>
      <c r="E127" s="128" t="s">
        <v>7</v>
      </c>
      <c r="F127" s="120" t="s">
        <v>323</v>
      </c>
      <c r="G127" s="121">
        <f>SUM(H127,K127,N127,O127,P127)</f>
        <v>3503600</v>
      </c>
      <c r="H127" s="122">
        <v>500000</v>
      </c>
      <c r="I127" s="122">
        <v>92144</v>
      </c>
      <c r="J127" s="122">
        <f>H127-I127</f>
        <v>407856</v>
      </c>
      <c r="K127" s="122">
        <v>0</v>
      </c>
      <c r="L127" s="122">
        <v>0</v>
      </c>
      <c r="M127" s="122">
        <f>K127-L127</f>
        <v>0</v>
      </c>
      <c r="N127" s="122">
        <v>503600</v>
      </c>
      <c r="O127" s="122">
        <v>2500000</v>
      </c>
      <c r="P127" s="122">
        <v>0</v>
      </c>
      <c r="Q127" s="286"/>
      <c r="R127" s="306"/>
      <c r="S127" s="35"/>
    </row>
    <row r="128" spans="1:19" s="44" customFormat="1" ht="46.5" customHeight="1">
      <c r="A128" s="259"/>
      <c r="B128" s="259"/>
      <c r="C128" s="259"/>
      <c r="D128" s="285"/>
      <c r="E128" s="128" t="s">
        <v>8</v>
      </c>
      <c r="F128" s="120"/>
      <c r="G128" s="122">
        <f t="shared" ref="G128:P128" si="40">G127-G126</f>
        <v>3600</v>
      </c>
      <c r="H128" s="122">
        <f>H127-H126</f>
        <v>0</v>
      </c>
      <c r="I128" s="122">
        <f>I127-I126</f>
        <v>0</v>
      </c>
      <c r="J128" s="122">
        <f>J127-J126</f>
        <v>0</v>
      </c>
      <c r="K128" s="122">
        <f t="shared" si="40"/>
        <v>0</v>
      </c>
      <c r="L128" s="122">
        <f t="shared" si="40"/>
        <v>0</v>
      </c>
      <c r="M128" s="122">
        <f t="shared" si="40"/>
        <v>0</v>
      </c>
      <c r="N128" s="122">
        <f t="shared" si="40"/>
        <v>-2496400</v>
      </c>
      <c r="O128" s="122">
        <f t="shared" si="40"/>
        <v>2500000</v>
      </c>
      <c r="P128" s="122">
        <f t="shared" si="40"/>
        <v>0</v>
      </c>
      <c r="Q128" s="286"/>
      <c r="R128" s="307"/>
      <c r="S128" s="35"/>
    </row>
    <row r="129" spans="1:19" s="44" customFormat="1" ht="43.5" customHeight="1">
      <c r="A129" s="258" t="s">
        <v>31</v>
      </c>
      <c r="B129" s="258" t="s">
        <v>32</v>
      </c>
      <c r="C129" s="302" t="s">
        <v>35</v>
      </c>
      <c r="D129" s="303" t="s">
        <v>34</v>
      </c>
      <c r="E129" s="135" t="s">
        <v>6</v>
      </c>
      <c r="F129" s="120" t="s">
        <v>90</v>
      </c>
      <c r="G129" s="121">
        <f>SUM(H129,K129,N129,O129,P129)</f>
        <v>3500000</v>
      </c>
      <c r="H129" s="122">
        <v>500000</v>
      </c>
      <c r="I129" s="122">
        <v>491176</v>
      </c>
      <c r="J129" s="122">
        <f>H129-I129</f>
        <v>8824</v>
      </c>
      <c r="K129" s="122">
        <v>300000</v>
      </c>
      <c r="L129" s="122">
        <v>0</v>
      </c>
      <c r="M129" s="122">
        <f>K129-L129</f>
        <v>300000</v>
      </c>
      <c r="N129" s="122">
        <v>2700000</v>
      </c>
      <c r="O129" s="122">
        <v>0</v>
      </c>
      <c r="P129" s="122">
        <v>0</v>
      </c>
      <c r="Q129" s="286" t="s">
        <v>324</v>
      </c>
      <c r="R129" s="305"/>
      <c r="S129" s="35"/>
    </row>
    <row r="130" spans="1:19" s="44" customFormat="1" ht="43.5" customHeight="1">
      <c r="A130" s="259"/>
      <c r="B130" s="259"/>
      <c r="C130" s="302"/>
      <c r="D130" s="303"/>
      <c r="E130" s="135" t="s">
        <v>7</v>
      </c>
      <c r="F130" s="120" t="s">
        <v>325</v>
      </c>
      <c r="G130" s="121">
        <f>SUM(H130,K130,N130,O130,P130)</f>
        <v>3503600</v>
      </c>
      <c r="H130" s="122">
        <v>500000</v>
      </c>
      <c r="I130" s="122">
        <v>491176</v>
      </c>
      <c r="J130" s="122">
        <f>H130-I130</f>
        <v>8824</v>
      </c>
      <c r="K130" s="122">
        <v>300000</v>
      </c>
      <c r="L130" s="122">
        <v>0</v>
      </c>
      <c r="M130" s="122">
        <f>K130-L130</f>
        <v>300000</v>
      </c>
      <c r="N130" s="122">
        <v>503600</v>
      </c>
      <c r="O130" s="122">
        <v>2200000</v>
      </c>
      <c r="P130" s="122">
        <v>0</v>
      </c>
      <c r="Q130" s="286"/>
      <c r="R130" s="306"/>
      <c r="S130" s="35"/>
    </row>
    <row r="131" spans="1:19" s="44" customFormat="1" ht="43.5" customHeight="1">
      <c r="A131" s="259"/>
      <c r="B131" s="259"/>
      <c r="C131" s="302"/>
      <c r="D131" s="303"/>
      <c r="E131" s="135" t="s">
        <v>8</v>
      </c>
      <c r="F131" s="136"/>
      <c r="G131" s="122">
        <f t="shared" ref="G131:P131" si="41">G130-G129</f>
        <v>3600</v>
      </c>
      <c r="H131" s="122">
        <f>H130-H129</f>
        <v>0</v>
      </c>
      <c r="I131" s="122">
        <f>I130-I129</f>
        <v>0</v>
      </c>
      <c r="J131" s="122">
        <f>J130-J129</f>
        <v>0</v>
      </c>
      <c r="K131" s="122">
        <f t="shared" si="41"/>
        <v>0</v>
      </c>
      <c r="L131" s="122">
        <f t="shared" si="41"/>
        <v>0</v>
      </c>
      <c r="M131" s="122">
        <f t="shared" si="41"/>
        <v>0</v>
      </c>
      <c r="N131" s="122">
        <f t="shared" si="41"/>
        <v>-2196400</v>
      </c>
      <c r="O131" s="122">
        <f t="shared" si="41"/>
        <v>2200000</v>
      </c>
      <c r="P131" s="122">
        <f t="shared" si="41"/>
        <v>0</v>
      </c>
      <c r="Q131" s="286"/>
      <c r="R131" s="307"/>
      <c r="S131" s="35"/>
    </row>
    <row r="132" spans="1:19" s="44" customFormat="1" ht="43.5" customHeight="1">
      <c r="A132" s="258" t="s">
        <v>31</v>
      </c>
      <c r="B132" s="258" t="s">
        <v>32</v>
      </c>
      <c r="C132" s="258" t="s">
        <v>36</v>
      </c>
      <c r="D132" s="303" t="s">
        <v>34</v>
      </c>
      <c r="E132" s="128" t="s">
        <v>6</v>
      </c>
      <c r="F132" s="120" t="s">
        <v>91</v>
      </c>
      <c r="G132" s="121">
        <f>SUM(H132,K132,N132,O132,P132)</f>
        <v>2500000</v>
      </c>
      <c r="H132" s="122">
        <v>500000</v>
      </c>
      <c r="I132" s="122">
        <v>500000</v>
      </c>
      <c r="J132" s="122">
        <f>H132-I132</f>
        <v>0</v>
      </c>
      <c r="K132" s="122">
        <v>560000</v>
      </c>
      <c r="L132" s="122">
        <v>117769</v>
      </c>
      <c r="M132" s="122">
        <f>K132-L132</f>
        <v>442231</v>
      </c>
      <c r="N132" s="122">
        <v>1440000</v>
      </c>
      <c r="O132" s="122">
        <v>0</v>
      </c>
      <c r="P132" s="122">
        <v>0</v>
      </c>
      <c r="Q132" s="286" t="s">
        <v>326</v>
      </c>
      <c r="R132" s="305"/>
      <c r="S132" s="35"/>
    </row>
    <row r="133" spans="1:19" s="44" customFormat="1" ht="43.5" customHeight="1">
      <c r="A133" s="259"/>
      <c r="B133" s="259"/>
      <c r="C133" s="259"/>
      <c r="D133" s="303"/>
      <c r="E133" s="128" t="s">
        <v>7</v>
      </c>
      <c r="F133" s="120" t="s">
        <v>91</v>
      </c>
      <c r="G133" s="121">
        <f>SUM(H133,K133,N133,O133,P133)</f>
        <v>2504000</v>
      </c>
      <c r="H133" s="122">
        <v>500000</v>
      </c>
      <c r="I133" s="122">
        <v>500000</v>
      </c>
      <c r="J133" s="122">
        <f>H133-I133</f>
        <v>0</v>
      </c>
      <c r="K133" s="122">
        <v>560000</v>
      </c>
      <c r="L133" s="122">
        <v>117769</v>
      </c>
      <c r="M133" s="122">
        <f>K133-L133</f>
        <v>442231</v>
      </c>
      <c r="N133" s="122">
        <v>1444000</v>
      </c>
      <c r="O133" s="122">
        <v>0</v>
      </c>
      <c r="P133" s="122">
        <v>0</v>
      </c>
      <c r="Q133" s="286"/>
      <c r="R133" s="306"/>
      <c r="S133" s="35"/>
    </row>
    <row r="134" spans="1:19" s="44" customFormat="1" ht="43.5" customHeight="1">
      <c r="A134" s="259"/>
      <c r="B134" s="259"/>
      <c r="C134" s="259"/>
      <c r="D134" s="303"/>
      <c r="E134" s="128" t="s">
        <v>8</v>
      </c>
      <c r="F134" s="120"/>
      <c r="G134" s="122">
        <f t="shared" ref="G134:P134" si="42">G133-G132</f>
        <v>4000</v>
      </c>
      <c r="H134" s="122">
        <f>H133-H132</f>
        <v>0</v>
      </c>
      <c r="I134" s="122">
        <f>I133-I132</f>
        <v>0</v>
      </c>
      <c r="J134" s="122">
        <f>J133-J132</f>
        <v>0</v>
      </c>
      <c r="K134" s="122">
        <f t="shared" si="42"/>
        <v>0</v>
      </c>
      <c r="L134" s="122">
        <f t="shared" si="42"/>
        <v>0</v>
      </c>
      <c r="M134" s="122">
        <f t="shared" si="42"/>
        <v>0</v>
      </c>
      <c r="N134" s="122">
        <f t="shared" si="42"/>
        <v>4000</v>
      </c>
      <c r="O134" s="122">
        <f t="shared" si="42"/>
        <v>0</v>
      </c>
      <c r="P134" s="122">
        <f t="shared" si="42"/>
        <v>0</v>
      </c>
      <c r="Q134" s="286"/>
      <c r="R134" s="307"/>
      <c r="S134" s="35"/>
    </row>
    <row r="135" spans="1:19" s="44" customFormat="1" ht="43.5" customHeight="1">
      <c r="A135" s="258" t="s">
        <v>31</v>
      </c>
      <c r="B135" s="258" t="s">
        <v>32</v>
      </c>
      <c r="C135" s="302" t="s">
        <v>37</v>
      </c>
      <c r="D135" s="303" t="s">
        <v>34</v>
      </c>
      <c r="E135" s="135" t="s">
        <v>6</v>
      </c>
      <c r="F135" s="120" t="s">
        <v>92</v>
      </c>
      <c r="G135" s="121">
        <f>SUM(H135,K135,N135,O135,P135)</f>
        <v>7000000</v>
      </c>
      <c r="H135" s="122">
        <v>0</v>
      </c>
      <c r="I135" s="122">
        <v>0</v>
      </c>
      <c r="J135" s="122">
        <f>H135-I135</f>
        <v>0</v>
      </c>
      <c r="K135" s="122">
        <v>150000</v>
      </c>
      <c r="L135" s="122">
        <v>0</v>
      </c>
      <c r="M135" s="122">
        <f>K135-L135</f>
        <v>150000</v>
      </c>
      <c r="N135" s="122">
        <v>1650000</v>
      </c>
      <c r="O135" s="122">
        <v>5200000</v>
      </c>
      <c r="P135" s="122">
        <v>0</v>
      </c>
      <c r="Q135" s="286" t="s">
        <v>327</v>
      </c>
      <c r="R135" s="305"/>
      <c r="S135" s="35"/>
    </row>
    <row r="136" spans="1:19" s="44" customFormat="1" ht="43.5" customHeight="1">
      <c r="A136" s="259"/>
      <c r="B136" s="259"/>
      <c r="C136" s="302"/>
      <c r="D136" s="303"/>
      <c r="E136" s="135" t="s">
        <v>7</v>
      </c>
      <c r="F136" s="120" t="s">
        <v>92</v>
      </c>
      <c r="G136" s="121">
        <f>SUM(H136,K136,N136,O136,P136)</f>
        <v>7000000</v>
      </c>
      <c r="H136" s="122">
        <v>0</v>
      </c>
      <c r="I136" s="122">
        <v>0</v>
      </c>
      <c r="J136" s="122">
        <f>H136-I136</f>
        <v>0</v>
      </c>
      <c r="K136" s="122">
        <v>150000</v>
      </c>
      <c r="L136" s="122">
        <v>0</v>
      </c>
      <c r="M136" s="122">
        <f>K136-L136</f>
        <v>150000</v>
      </c>
      <c r="N136" s="122">
        <v>0</v>
      </c>
      <c r="O136" s="122">
        <v>6850000</v>
      </c>
      <c r="P136" s="122">
        <v>0</v>
      </c>
      <c r="Q136" s="286"/>
      <c r="R136" s="306"/>
      <c r="S136" s="35"/>
    </row>
    <row r="137" spans="1:19" s="44" customFormat="1" ht="43.5" customHeight="1">
      <c r="A137" s="259"/>
      <c r="B137" s="259"/>
      <c r="C137" s="302"/>
      <c r="D137" s="303"/>
      <c r="E137" s="135" t="s">
        <v>8</v>
      </c>
      <c r="F137" s="136"/>
      <c r="G137" s="122">
        <f t="shared" ref="G137:P137" si="43">G136-G135</f>
        <v>0</v>
      </c>
      <c r="H137" s="122">
        <f>H136-H135</f>
        <v>0</v>
      </c>
      <c r="I137" s="122">
        <f>I136-I135</f>
        <v>0</v>
      </c>
      <c r="J137" s="122">
        <f>J136-J135</f>
        <v>0</v>
      </c>
      <c r="K137" s="122">
        <f t="shared" si="43"/>
        <v>0</v>
      </c>
      <c r="L137" s="122">
        <f t="shared" si="43"/>
        <v>0</v>
      </c>
      <c r="M137" s="122">
        <f t="shared" si="43"/>
        <v>0</v>
      </c>
      <c r="N137" s="122">
        <f t="shared" si="43"/>
        <v>-1650000</v>
      </c>
      <c r="O137" s="122">
        <f t="shared" si="43"/>
        <v>1650000</v>
      </c>
      <c r="P137" s="122">
        <f t="shared" si="43"/>
        <v>0</v>
      </c>
      <c r="Q137" s="286"/>
      <c r="R137" s="307"/>
      <c r="S137" s="35"/>
    </row>
    <row r="138" spans="1:19" s="44" customFormat="1" ht="43.5" customHeight="1">
      <c r="A138" s="258" t="s">
        <v>31</v>
      </c>
      <c r="B138" s="258" t="s">
        <v>32</v>
      </c>
      <c r="C138" s="258" t="s">
        <v>38</v>
      </c>
      <c r="D138" s="303" t="s">
        <v>34</v>
      </c>
      <c r="E138" s="128" t="s">
        <v>6</v>
      </c>
      <c r="F138" s="120" t="s">
        <v>93</v>
      </c>
      <c r="G138" s="121">
        <f>SUM(H138,K138,N138,O138,P138)</f>
        <v>3500000</v>
      </c>
      <c r="H138" s="122">
        <v>0</v>
      </c>
      <c r="I138" s="122">
        <v>0</v>
      </c>
      <c r="J138" s="122">
        <f>H138-I138</f>
        <v>0</v>
      </c>
      <c r="K138" s="122">
        <v>150000</v>
      </c>
      <c r="L138" s="122">
        <v>114535</v>
      </c>
      <c r="M138" s="122">
        <f>K138-L138</f>
        <v>35465</v>
      </c>
      <c r="N138" s="122">
        <v>1350000</v>
      </c>
      <c r="O138" s="122">
        <v>2000000</v>
      </c>
      <c r="P138" s="122">
        <v>0</v>
      </c>
      <c r="Q138" s="286" t="s">
        <v>328</v>
      </c>
      <c r="R138" s="305"/>
      <c r="S138" s="35"/>
    </row>
    <row r="139" spans="1:19" s="44" customFormat="1" ht="43.5" customHeight="1">
      <c r="A139" s="259"/>
      <c r="B139" s="259"/>
      <c r="C139" s="259"/>
      <c r="D139" s="303"/>
      <c r="E139" s="128" t="s">
        <v>7</v>
      </c>
      <c r="F139" s="120" t="s">
        <v>93</v>
      </c>
      <c r="G139" s="121">
        <f>SUM(H139,K139,N139,O139,P139)</f>
        <v>3504410</v>
      </c>
      <c r="H139" s="122">
        <v>0</v>
      </c>
      <c r="I139" s="122">
        <v>0</v>
      </c>
      <c r="J139" s="122">
        <f>H139-I139</f>
        <v>0</v>
      </c>
      <c r="K139" s="122">
        <v>150000</v>
      </c>
      <c r="L139" s="122">
        <v>114535</v>
      </c>
      <c r="M139" s="122">
        <f>K139-L139</f>
        <v>35465</v>
      </c>
      <c r="N139" s="122">
        <v>704410</v>
      </c>
      <c r="O139" s="122">
        <v>2650000</v>
      </c>
      <c r="P139" s="122">
        <v>0</v>
      </c>
      <c r="Q139" s="286"/>
      <c r="R139" s="306"/>
      <c r="S139" s="35"/>
    </row>
    <row r="140" spans="1:19" s="44" customFormat="1" ht="43.5" customHeight="1">
      <c r="A140" s="259"/>
      <c r="B140" s="259"/>
      <c r="C140" s="259"/>
      <c r="D140" s="303"/>
      <c r="E140" s="128" t="s">
        <v>8</v>
      </c>
      <c r="F140" s="120"/>
      <c r="G140" s="122">
        <f t="shared" ref="G140:P140" si="44">G139-G138</f>
        <v>4410</v>
      </c>
      <c r="H140" s="122">
        <f>H139-H138</f>
        <v>0</v>
      </c>
      <c r="I140" s="122">
        <f>I139-I138</f>
        <v>0</v>
      </c>
      <c r="J140" s="122">
        <f>J139-J138</f>
        <v>0</v>
      </c>
      <c r="K140" s="122">
        <f t="shared" si="44"/>
        <v>0</v>
      </c>
      <c r="L140" s="122">
        <f t="shared" si="44"/>
        <v>0</v>
      </c>
      <c r="M140" s="122">
        <f t="shared" si="44"/>
        <v>0</v>
      </c>
      <c r="N140" s="122">
        <f t="shared" si="44"/>
        <v>-645590</v>
      </c>
      <c r="O140" s="122">
        <f t="shared" si="44"/>
        <v>650000</v>
      </c>
      <c r="P140" s="122">
        <f t="shared" si="44"/>
        <v>0</v>
      </c>
      <c r="Q140" s="286"/>
      <c r="R140" s="307"/>
      <c r="S140" s="35"/>
    </row>
    <row r="141" spans="1:19" s="44" customFormat="1" ht="51.75" customHeight="1">
      <c r="A141" s="258" t="s">
        <v>31</v>
      </c>
      <c r="B141" s="258" t="s">
        <v>32</v>
      </c>
      <c r="C141" s="302" t="s">
        <v>39</v>
      </c>
      <c r="D141" s="303" t="s">
        <v>34</v>
      </c>
      <c r="E141" s="135" t="s">
        <v>6</v>
      </c>
      <c r="F141" s="120" t="s">
        <v>94</v>
      </c>
      <c r="G141" s="121">
        <f>SUM(H141,K141,N141,O141,P141)</f>
        <v>1700000</v>
      </c>
      <c r="H141" s="122">
        <v>35708</v>
      </c>
      <c r="I141" s="122">
        <v>0</v>
      </c>
      <c r="J141" s="122">
        <f>H141-I141</f>
        <v>35708</v>
      </c>
      <c r="K141" s="122">
        <v>110000</v>
      </c>
      <c r="L141" s="122">
        <v>18300</v>
      </c>
      <c r="M141" s="122">
        <f>K141-L141</f>
        <v>91700</v>
      </c>
      <c r="N141" s="122">
        <v>1554292</v>
      </c>
      <c r="O141" s="122">
        <v>0</v>
      </c>
      <c r="P141" s="122">
        <v>0</v>
      </c>
      <c r="Q141" s="286" t="s">
        <v>329</v>
      </c>
      <c r="R141" s="305"/>
      <c r="S141" s="35"/>
    </row>
    <row r="142" spans="1:19" s="44" customFormat="1" ht="51.75" customHeight="1">
      <c r="A142" s="259"/>
      <c r="B142" s="259"/>
      <c r="C142" s="302"/>
      <c r="D142" s="303"/>
      <c r="E142" s="135" t="s">
        <v>7</v>
      </c>
      <c r="F142" s="120" t="s">
        <v>330</v>
      </c>
      <c r="G142" s="121">
        <f>SUM(H142,K142,N142,O142,P142)</f>
        <v>1700000</v>
      </c>
      <c r="H142" s="122">
        <v>35708</v>
      </c>
      <c r="I142" s="122">
        <v>0</v>
      </c>
      <c r="J142" s="122">
        <f>H142-I142</f>
        <v>35708</v>
      </c>
      <c r="K142" s="122">
        <v>110000</v>
      </c>
      <c r="L142" s="122">
        <v>18300</v>
      </c>
      <c r="M142" s="122">
        <f>K142-L142</f>
        <v>91700</v>
      </c>
      <c r="N142" s="122">
        <v>0</v>
      </c>
      <c r="O142" s="122">
        <v>1554292</v>
      </c>
      <c r="P142" s="122">
        <v>0</v>
      </c>
      <c r="Q142" s="286"/>
      <c r="R142" s="306"/>
      <c r="S142" s="35"/>
    </row>
    <row r="143" spans="1:19" s="44" customFormat="1" ht="45.75" customHeight="1">
      <c r="A143" s="259"/>
      <c r="B143" s="259"/>
      <c r="C143" s="302"/>
      <c r="D143" s="303"/>
      <c r="E143" s="135" t="s">
        <v>8</v>
      </c>
      <c r="F143" s="136"/>
      <c r="G143" s="122">
        <f t="shared" ref="G143:P143" si="45">G142-G141</f>
        <v>0</v>
      </c>
      <c r="H143" s="122">
        <f>H142-H141</f>
        <v>0</v>
      </c>
      <c r="I143" s="122">
        <f>I142-I141</f>
        <v>0</v>
      </c>
      <c r="J143" s="122">
        <f>J142-J141</f>
        <v>0</v>
      </c>
      <c r="K143" s="122">
        <f t="shared" si="45"/>
        <v>0</v>
      </c>
      <c r="L143" s="122">
        <f t="shared" si="45"/>
        <v>0</v>
      </c>
      <c r="M143" s="122">
        <f t="shared" si="45"/>
        <v>0</v>
      </c>
      <c r="N143" s="122">
        <f t="shared" si="45"/>
        <v>-1554292</v>
      </c>
      <c r="O143" s="122">
        <f t="shared" si="45"/>
        <v>1554292</v>
      </c>
      <c r="P143" s="122">
        <f t="shared" si="45"/>
        <v>0</v>
      </c>
      <c r="Q143" s="286"/>
      <c r="R143" s="307"/>
      <c r="S143" s="35"/>
    </row>
    <row r="144" spans="1:19" s="44" customFormat="1" ht="45.75" customHeight="1">
      <c r="A144" s="258" t="s">
        <v>31</v>
      </c>
      <c r="B144" s="258" t="s">
        <v>32</v>
      </c>
      <c r="C144" s="258" t="s">
        <v>40</v>
      </c>
      <c r="D144" s="303" t="s">
        <v>34</v>
      </c>
      <c r="E144" s="128" t="s">
        <v>6</v>
      </c>
      <c r="F144" s="120" t="s">
        <v>331</v>
      </c>
      <c r="G144" s="121">
        <f>SUM(H144,K144,N144,O144,P144)</f>
        <v>1000000</v>
      </c>
      <c r="H144" s="122">
        <v>0</v>
      </c>
      <c r="I144" s="122">
        <v>0</v>
      </c>
      <c r="J144" s="122">
        <f>H144-I144</f>
        <v>0</v>
      </c>
      <c r="K144" s="122">
        <v>350000</v>
      </c>
      <c r="L144" s="122">
        <v>25629</v>
      </c>
      <c r="M144" s="122">
        <f>K144-L144</f>
        <v>324371</v>
      </c>
      <c r="N144" s="122">
        <v>400000</v>
      </c>
      <c r="O144" s="122">
        <v>250000</v>
      </c>
      <c r="P144" s="122">
        <v>0</v>
      </c>
      <c r="Q144" s="286" t="s">
        <v>332</v>
      </c>
      <c r="R144" s="305"/>
      <c r="S144" s="242"/>
    </row>
    <row r="145" spans="1:19" s="44" customFormat="1" ht="45.75" customHeight="1">
      <c r="A145" s="259"/>
      <c r="B145" s="259"/>
      <c r="C145" s="259"/>
      <c r="D145" s="303"/>
      <c r="E145" s="128" t="s">
        <v>7</v>
      </c>
      <c r="F145" s="120" t="s">
        <v>331</v>
      </c>
      <c r="G145" s="121">
        <f>SUM(H145,K145,N145,O145,P145)</f>
        <v>601000</v>
      </c>
      <c r="H145" s="122">
        <v>0</v>
      </c>
      <c r="I145" s="122">
        <v>0</v>
      </c>
      <c r="J145" s="122">
        <f>H145-I145</f>
        <v>0</v>
      </c>
      <c r="K145" s="122">
        <v>350000</v>
      </c>
      <c r="L145" s="122">
        <v>25629</v>
      </c>
      <c r="M145" s="122">
        <f>K145-L145</f>
        <v>324371</v>
      </c>
      <c r="N145" s="122">
        <v>251000</v>
      </c>
      <c r="O145" s="122">
        <v>0</v>
      </c>
      <c r="P145" s="122">
        <v>0</v>
      </c>
      <c r="Q145" s="286"/>
      <c r="R145" s="306"/>
      <c r="S145" s="242"/>
    </row>
    <row r="146" spans="1:19" s="44" customFormat="1" ht="45.75" customHeight="1">
      <c r="A146" s="259"/>
      <c r="B146" s="259"/>
      <c r="C146" s="259"/>
      <c r="D146" s="303"/>
      <c r="E146" s="128" t="s">
        <v>8</v>
      </c>
      <c r="F146" s="120"/>
      <c r="G146" s="122">
        <f t="shared" ref="G146:P146" si="46">G145-G144</f>
        <v>-399000</v>
      </c>
      <c r="H146" s="122">
        <f>H145-H144</f>
        <v>0</v>
      </c>
      <c r="I146" s="122">
        <f>I145-I144</f>
        <v>0</v>
      </c>
      <c r="J146" s="122">
        <f>J145-J144</f>
        <v>0</v>
      </c>
      <c r="K146" s="122">
        <f t="shared" si="46"/>
        <v>0</v>
      </c>
      <c r="L146" s="122">
        <f t="shared" si="46"/>
        <v>0</v>
      </c>
      <c r="M146" s="122">
        <f t="shared" si="46"/>
        <v>0</v>
      </c>
      <c r="N146" s="122">
        <f t="shared" si="46"/>
        <v>-149000</v>
      </c>
      <c r="O146" s="122">
        <f t="shared" si="46"/>
        <v>-250000</v>
      </c>
      <c r="P146" s="122">
        <f t="shared" si="46"/>
        <v>0</v>
      </c>
      <c r="Q146" s="286"/>
      <c r="R146" s="307"/>
      <c r="S146" s="242"/>
    </row>
    <row r="147" spans="1:19" s="44" customFormat="1" ht="45.75" customHeight="1">
      <c r="A147" s="258" t="s">
        <v>31</v>
      </c>
      <c r="B147" s="258" t="s">
        <v>32</v>
      </c>
      <c r="C147" s="302" t="s">
        <v>41</v>
      </c>
      <c r="D147" s="303" t="s">
        <v>34</v>
      </c>
      <c r="E147" s="135" t="s">
        <v>6</v>
      </c>
      <c r="F147" s="120" t="s">
        <v>333</v>
      </c>
      <c r="G147" s="121">
        <f>SUM(H147,K147,N147,O147,P147)</f>
        <v>800000</v>
      </c>
      <c r="H147" s="122">
        <v>0</v>
      </c>
      <c r="I147" s="122">
        <v>0</v>
      </c>
      <c r="J147" s="122">
        <f>H147-I147</f>
        <v>0</v>
      </c>
      <c r="K147" s="122">
        <v>501440</v>
      </c>
      <c r="L147" s="122">
        <v>189239</v>
      </c>
      <c r="M147" s="122">
        <f>K147-L147</f>
        <v>312201</v>
      </c>
      <c r="N147" s="122">
        <v>200000</v>
      </c>
      <c r="O147" s="124">
        <v>98560</v>
      </c>
      <c r="P147" s="122">
        <v>0</v>
      </c>
      <c r="Q147" s="286" t="s">
        <v>334</v>
      </c>
      <c r="R147" s="305"/>
      <c r="S147" s="242"/>
    </row>
    <row r="148" spans="1:19" s="44" customFormat="1" ht="45.75" customHeight="1">
      <c r="A148" s="259"/>
      <c r="B148" s="259"/>
      <c r="C148" s="302"/>
      <c r="D148" s="303"/>
      <c r="E148" s="135" t="s">
        <v>7</v>
      </c>
      <c r="F148" s="120" t="s">
        <v>333</v>
      </c>
      <c r="G148" s="121">
        <f>SUM(H148,K148,N148,O148,P148)</f>
        <v>802440</v>
      </c>
      <c r="H148" s="122">
        <v>0</v>
      </c>
      <c r="I148" s="122">
        <v>0</v>
      </c>
      <c r="J148" s="122">
        <f>H148-I148</f>
        <v>0</v>
      </c>
      <c r="K148" s="122">
        <v>501440</v>
      </c>
      <c r="L148" s="122">
        <v>189239</v>
      </c>
      <c r="M148" s="122">
        <f>K148-L148</f>
        <v>312201</v>
      </c>
      <c r="N148" s="122">
        <v>301000</v>
      </c>
      <c r="O148" s="122">
        <v>0</v>
      </c>
      <c r="P148" s="122">
        <v>0</v>
      </c>
      <c r="Q148" s="286"/>
      <c r="R148" s="306"/>
      <c r="S148" s="242"/>
    </row>
    <row r="149" spans="1:19" s="44" customFormat="1" ht="45.75" customHeight="1">
      <c r="A149" s="259"/>
      <c r="B149" s="259"/>
      <c r="C149" s="302"/>
      <c r="D149" s="303"/>
      <c r="E149" s="135" t="s">
        <v>8</v>
      </c>
      <c r="F149" s="136"/>
      <c r="G149" s="122">
        <f t="shared" ref="G149:P149" si="47">G148-G147</f>
        <v>2440</v>
      </c>
      <c r="H149" s="122">
        <f>H148-H147</f>
        <v>0</v>
      </c>
      <c r="I149" s="122">
        <f>I148-I147</f>
        <v>0</v>
      </c>
      <c r="J149" s="122">
        <f>J148-J147</f>
        <v>0</v>
      </c>
      <c r="K149" s="122">
        <f t="shared" si="47"/>
        <v>0</v>
      </c>
      <c r="L149" s="122">
        <f t="shared" si="47"/>
        <v>0</v>
      </c>
      <c r="M149" s="122">
        <f t="shared" si="47"/>
        <v>0</v>
      </c>
      <c r="N149" s="122">
        <f t="shared" si="47"/>
        <v>101000</v>
      </c>
      <c r="O149" s="122">
        <f t="shared" si="47"/>
        <v>-98560</v>
      </c>
      <c r="P149" s="122">
        <f t="shared" si="47"/>
        <v>0</v>
      </c>
      <c r="Q149" s="286"/>
      <c r="R149" s="307"/>
      <c r="S149" s="242"/>
    </row>
    <row r="150" spans="1:19" s="82" customFormat="1" ht="45.75" customHeight="1">
      <c r="A150" s="258" t="s">
        <v>31</v>
      </c>
      <c r="B150" s="258" t="s">
        <v>32</v>
      </c>
      <c r="C150" s="304" t="s">
        <v>42</v>
      </c>
      <c r="D150" s="303" t="s">
        <v>34</v>
      </c>
      <c r="E150" s="128" t="s">
        <v>6</v>
      </c>
      <c r="F150" s="120" t="s">
        <v>95</v>
      </c>
      <c r="G150" s="121">
        <f>SUM(H150,K150,N150,O150,P150)</f>
        <v>1000000</v>
      </c>
      <c r="H150" s="122">
        <v>0</v>
      </c>
      <c r="I150" s="122">
        <v>0</v>
      </c>
      <c r="J150" s="122">
        <f>H150-I150</f>
        <v>0</v>
      </c>
      <c r="K150" s="122">
        <v>100000</v>
      </c>
      <c r="L150" s="122">
        <v>28238</v>
      </c>
      <c r="M150" s="122">
        <f>K150-L150</f>
        <v>71762</v>
      </c>
      <c r="N150" s="122">
        <v>400000</v>
      </c>
      <c r="O150" s="122">
        <v>500000</v>
      </c>
      <c r="P150" s="122">
        <v>0</v>
      </c>
      <c r="Q150" s="286" t="s">
        <v>335</v>
      </c>
      <c r="R150" s="267"/>
      <c r="S150" s="83"/>
    </row>
    <row r="151" spans="1:19" s="82" customFormat="1" ht="45.75" customHeight="1">
      <c r="A151" s="259"/>
      <c r="B151" s="259"/>
      <c r="C151" s="304"/>
      <c r="D151" s="303"/>
      <c r="E151" s="128" t="s">
        <v>7</v>
      </c>
      <c r="F151" s="120" t="s">
        <v>95</v>
      </c>
      <c r="G151" s="121">
        <f>SUM(H151,K151,N151,O151,P151)</f>
        <v>1001800</v>
      </c>
      <c r="H151" s="122">
        <v>0</v>
      </c>
      <c r="I151" s="122">
        <v>0</v>
      </c>
      <c r="J151" s="122">
        <f>H151-I151</f>
        <v>0</v>
      </c>
      <c r="K151" s="122">
        <v>100000</v>
      </c>
      <c r="L151" s="122">
        <v>28238</v>
      </c>
      <c r="M151" s="122">
        <f>K151-L151</f>
        <v>71762</v>
      </c>
      <c r="N151" s="122">
        <v>251800</v>
      </c>
      <c r="O151" s="122">
        <v>650000</v>
      </c>
      <c r="P151" s="122">
        <v>0</v>
      </c>
      <c r="Q151" s="286"/>
      <c r="R151" s="268"/>
      <c r="S151" s="83"/>
    </row>
    <row r="152" spans="1:19" s="82" customFormat="1" ht="45.75" customHeight="1">
      <c r="A152" s="259"/>
      <c r="B152" s="259"/>
      <c r="C152" s="304"/>
      <c r="D152" s="303"/>
      <c r="E152" s="128" t="s">
        <v>8</v>
      </c>
      <c r="F152" s="136"/>
      <c r="G152" s="122">
        <f t="shared" ref="G152:P152" si="48">G151-G150</f>
        <v>1800</v>
      </c>
      <c r="H152" s="122">
        <f>H151-H150</f>
        <v>0</v>
      </c>
      <c r="I152" s="122">
        <f>I151-I150</f>
        <v>0</v>
      </c>
      <c r="J152" s="122">
        <f>J151-J150</f>
        <v>0</v>
      </c>
      <c r="K152" s="122">
        <f t="shared" si="48"/>
        <v>0</v>
      </c>
      <c r="L152" s="122">
        <f t="shared" si="48"/>
        <v>0</v>
      </c>
      <c r="M152" s="122">
        <f t="shared" si="48"/>
        <v>0</v>
      </c>
      <c r="N152" s="122">
        <f t="shared" si="48"/>
        <v>-148200</v>
      </c>
      <c r="O152" s="122">
        <f t="shared" si="48"/>
        <v>150000</v>
      </c>
      <c r="P152" s="122">
        <f t="shared" si="48"/>
        <v>0</v>
      </c>
      <c r="Q152" s="286"/>
      <c r="R152" s="269"/>
      <c r="S152" s="83"/>
    </row>
    <row r="153" spans="1:19" s="82" customFormat="1" ht="45.75" customHeight="1">
      <c r="A153" s="258" t="s">
        <v>31</v>
      </c>
      <c r="B153" s="258" t="s">
        <v>32</v>
      </c>
      <c r="C153" s="304" t="s">
        <v>43</v>
      </c>
      <c r="D153" s="303" t="s">
        <v>34</v>
      </c>
      <c r="E153" s="128" t="s">
        <v>6</v>
      </c>
      <c r="F153" s="120" t="s">
        <v>96</v>
      </c>
      <c r="G153" s="121">
        <f>SUM(H153,K153,N153,O153,P153)</f>
        <v>1000000</v>
      </c>
      <c r="H153" s="122">
        <v>500000</v>
      </c>
      <c r="I153" s="122">
        <v>380602</v>
      </c>
      <c r="J153" s="122">
        <f>H153-I153</f>
        <v>119398</v>
      </c>
      <c r="K153" s="122">
        <v>500000</v>
      </c>
      <c r="L153" s="122">
        <v>73620</v>
      </c>
      <c r="M153" s="122">
        <f>K153-L153</f>
        <v>426380</v>
      </c>
      <c r="N153" s="122">
        <v>0</v>
      </c>
      <c r="O153" s="122">
        <v>0</v>
      </c>
      <c r="P153" s="122">
        <v>0</v>
      </c>
      <c r="Q153" s="286" t="s">
        <v>336</v>
      </c>
      <c r="R153" s="267"/>
      <c r="S153" s="83"/>
    </row>
    <row r="154" spans="1:19" s="82" customFormat="1" ht="45.75" customHeight="1">
      <c r="A154" s="259"/>
      <c r="B154" s="259"/>
      <c r="C154" s="304"/>
      <c r="D154" s="303"/>
      <c r="E154" s="128" t="s">
        <v>7</v>
      </c>
      <c r="F154" s="120" t="s">
        <v>96</v>
      </c>
      <c r="G154" s="121">
        <f>SUM(H154,K154,N154,O154,P154)</f>
        <v>1000000</v>
      </c>
      <c r="H154" s="122">
        <v>500000</v>
      </c>
      <c r="I154" s="122">
        <v>380602</v>
      </c>
      <c r="J154" s="122">
        <f>H154-I154</f>
        <v>119398</v>
      </c>
      <c r="K154" s="122">
        <v>500000</v>
      </c>
      <c r="L154" s="122">
        <v>73620</v>
      </c>
      <c r="M154" s="122">
        <f>K154-L154</f>
        <v>426380</v>
      </c>
      <c r="N154" s="122">
        <v>0</v>
      </c>
      <c r="O154" s="122">
        <v>0</v>
      </c>
      <c r="P154" s="122">
        <v>0</v>
      </c>
      <c r="Q154" s="286"/>
      <c r="R154" s="268"/>
      <c r="S154" s="83"/>
    </row>
    <row r="155" spans="1:19" s="82" customFormat="1" ht="45.75" customHeight="1">
      <c r="A155" s="259"/>
      <c r="B155" s="259"/>
      <c r="C155" s="304"/>
      <c r="D155" s="303"/>
      <c r="E155" s="128" t="s">
        <v>8</v>
      </c>
      <c r="F155" s="136"/>
      <c r="G155" s="122">
        <f t="shared" ref="G155:P155" si="49">G154-G153</f>
        <v>0</v>
      </c>
      <c r="H155" s="122">
        <f>H154-H153</f>
        <v>0</v>
      </c>
      <c r="I155" s="122">
        <f>I154-I153</f>
        <v>0</v>
      </c>
      <c r="J155" s="122">
        <f>J154-J153</f>
        <v>0</v>
      </c>
      <c r="K155" s="122">
        <f t="shared" si="49"/>
        <v>0</v>
      </c>
      <c r="L155" s="122">
        <f t="shared" si="49"/>
        <v>0</v>
      </c>
      <c r="M155" s="122">
        <f t="shared" si="49"/>
        <v>0</v>
      </c>
      <c r="N155" s="122">
        <f t="shared" si="49"/>
        <v>0</v>
      </c>
      <c r="O155" s="122">
        <f t="shared" si="49"/>
        <v>0</v>
      </c>
      <c r="P155" s="122">
        <f t="shared" si="49"/>
        <v>0</v>
      </c>
      <c r="Q155" s="286"/>
      <c r="R155" s="269"/>
      <c r="S155" s="83"/>
    </row>
    <row r="156" spans="1:19" s="82" customFormat="1" ht="45.75" customHeight="1">
      <c r="A156" s="258" t="s">
        <v>31</v>
      </c>
      <c r="B156" s="258" t="s">
        <v>32</v>
      </c>
      <c r="C156" s="302" t="s">
        <v>44</v>
      </c>
      <c r="D156" s="303" t="s">
        <v>34</v>
      </c>
      <c r="E156" s="135" t="s">
        <v>6</v>
      </c>
      <c r="F156" s="120" t="s">
        <v>97</v>
      </c>
      <c r="G156" s="121">
        <f>SUM(H156,K156,N156,O156,P156)</f>
        <v>1960000</v>
      </c>
      <c r="H156" s="122">
        <v>200000</v>
      </c>
      <c r="I156" s="122">
        <v>79572</v>
      </c>
      <c r="J156" s="122">
        <f>H156-I156</f>
        <v>120428</v>
      </c>
      <c r="K156" s="122">
        <v>500000</v>
      </c>
      <c r="L156" s="122">
        <v>244821</v>
      </c>
      <c r="M156" s="122">
        <f>K156-L156</f>
        <v>255179</v>
      </c>
      <c r="N156" s="122">
        <v>1260000</v>
      </c>
      <c r="O156" s="122">
        <v>0</v>
      </c>
      <c r="P156" s="122">
        <v>0</v>
      </c>
      <c r="Q156" s="286" t="s">
        <v>337</v>
      </c>
      <c r="R156" s="267"/>
      <c r="S156" s="264"/>
    </row>
    <row r="157" spans="1:19" s="82" customFormat="1" ht="45.75" customHeight="1">
      <c r="A157" s="259"/>
      <c r="B157" s="259"/>
      <c r="C157" s="302"/>
      <c r="D157" s="303"/>
      <c r="E157" s="135" t="s">
        <v>7</v>
      </c>
      <c r="F157" s="120" t="s">
        <v>338</v>
      </c>
      <c r="G157" s="121">
        <f>SUM(H157,K157,N157,O157,P157)</f>
        <v>2288000</v>
      </c>
      <c r="H157" s="122">
        <v>200000</v>
      </c>
      <c r="I157" s="122">
        <v>79572</v>
      </c>
      <c r="J157" s="122">
        <f>H157-I157</f>
        <v>120428</v>
      </c>
      <c r="K157" s="122">
        <v>500000</v>
      </c>
      <c r="L157" s="122">
        <v>244821</v>
      </c>
      <c r="M157" s="122">
        <f>K157-L157</f>
        <v>255179</v>
      </c>
      <c r="N157" s="122">
        <v>1588000</v>
      </c>
      <c r="O157" s="122">
        <v>0</v>
      </c>
      <c r="P157" s="122">
        <v>0</v>
      </c>
      <c r="Q157" s="286"/>
      <c r="R157" s="268"/>
      <c r="S157" s="264"/>
    </row>
    <row r="158" spans="1:19" s="82" customFormat="1" ht="45.75" customHeight="1">
      <c r="A158" s="259"/>
      <c r="B158" s="259"/>
      <c r="C158" s="302"/>
      <c r="D158" s="303"/>
      <c r="E158" s="135" t="s">
        <v>8</v>
      </c>
      <c r="F158" s="136"/>
      <c r="G158" s="122">
        <f t="shared" ref="G158:P158" si="50">G157-G156</f>
        <v>328000</v>
      </c>
      <c r="H158" s="122">
        <f>H157-H156</f>
        <v>0</v>
      </c>
      <c r="I158" s="122">
        <f>I157-I156</f>
        <v>0</v>
      </c>
      <c r="J158" s="122">
        <f>J157-J156</f>
        <v>0</v>
      </c>
      <c r="K158" s="122">
        <f t="shared" si="50"/>
        <v>0</v>
      </c>
      <c r="L158" s="122">
        <f t="shared" si="50"/>
        <v>0</v>
      </c>
      <c r="M158" s="122">
        <f t="shared" si="50"/>
        <v>0</v>
      </c>
      <c r="N158" s="122">
        <f t="shared" si="50"/>
        <v>328000</v>
      </c>
      <c r="O158" s="122">
        <f t="shared" si="50"/>
        <v>0</v>
      </c>
      <c r="P158" s="122">
        <f t="shared" si="50"/>
        <v>0</v>
      </c>
      <c r="Q158" s="286"/>
      <c r="R158" s="269"/>
      <c r="S158" s="264"/>
    </row>
    <row r="159" spans="1:19" s="82" customFormat="1" ht="45.75" customHeight="1">
      <c r="A159" s="258" t="s">
        <v>31</v>
      </c>
      <c r="B159" s="258" t="s">
        <v>32</v>
      </c>
      <c r="C159" s="304" t="s">
        <v>47</v>
      </c>
      <c r="D159" s="303" t="s">
        <v>34</v>
      </c>
      <c r="E159" s="128" t="s">
        <v>6</v>
      </c>
      <c r="F159" s="120" t="s">
        <v>98</v>
      </c>
      <c r="G159" s="121">
        <f>SUM(H159,K159,N159,O159,P159)</f>
        <v>2200000</v>
      </c>
      <c r="H159" s="122">
        <v>500000</v>
      </c>
      <c r="I159" s="122">
        <v>33692</v>
      </c>
      <c r="J159" s="122">
        <f>H159-I159</f>
        <v>466308</v>
      </c>
      <c r="K159" s="122">
        <v>0</v>
      </c>
      <c r="L159" s="122">
        <v>0</v>
      </c>
      <c r="M159" s="122">
        <f>K159-L159</f>
        <v>0</v>
      </c>
      <c r="N159" s="122">
        <v>1700000</v>
      </c>
      <c r="O159" s="122">
        <v>0</v>
      </c>
      <c r="P159" s="122">
        <v>0</v>
      </c>
      <c r="Q159" s="286" t="s">
        <v>339</v>
      </c>
      <c r="R159" s="267"/>
      <c r="S159" s="83"/>
    </row>
    <row r="160" spans="1:19" s="82" customFormat="1" ht="45.75" customHeight="1">
      <c r="A160" s="259"/>
      <c r="B160" s="259"/>
      <c r="C160" s="304"/>
      <c r="D160" s="303"/>
      <c r="E160" s="128" t="s">
        <v>7</v>
      </c>
      <c r="F160" s="120" t="s">
        <v>340</v>
      </c>
      <c r="G160" s="121">
        <f>SUM(H160,K160,N160,O160,P160)</f>
        <v>2200000</v>
      </c>
      <c r="H160" s="122">
        <v>500000</v>
      </c>
      <c r="I160" s="122">
        <v>33692</v>
      </c>
      <c r="J160" s="122">
        <f>H160-I160</f>
        <v>466308</v>
      </c>
      <c r="K160" s="122">
        <v>0</v>
      </c>
      <c r="L160" s="122">
        <v>0</v>
      </c>
      <c r="M160" s="122">
        <f>K160-L160</f>
        <v>0</v>
      </c>
      <c r="N160" s="122">
        <v>0</v>
      </c>
      <c r="O160" s="122">
        <v>1700000</v>
      </c>
      <c r="P160" s="122">
        <v>0</v>
      </c>
      <c r="Q160" s="286"/>
      <c r="R160" s="268"/>
      <c r="S160" s="83"/>
    </row>
    <row r="161" spans="1:19" s="82" customFormat="1" ht="45.75" customHeight="1">
      <c r="A161" s="259"/>
      <c r="B161" s="259"/>
      <c r="C161" s="304"/>
      <c r="D161" s="303"/>
      <c r="E161" s="128" t="s">
        <v>8</v>
      </c>
      <c r="F161" s="136"/>
      <c r="G161" s="122">
        <f t="shared" ref="G161:P161" si="51">G160-G159</f>
        <v>0</v>
      </c>
      <c r="H161" s="122">
        <f>H160-H159</f>
        <v>0</v>
      </c>
      <c r="I161" s="122">
        <f>I160-I159</f>
        <v>0</v>
      </c>
      <c r="J161" s="122">
        <f>J160-J159</f>
        <v>0</v>
      </c>
      <c r="K161" s="122">
        <f t="shared" si="51"/>
        <v>0</v>
      </c>
      <c r="L161" s="122">
        <f t="shared" si="51"/>
        <v>0</v>
      </c>
      <c r="M161" s="122">
        <f t="shared" si="51"/>
        <v>0</v>
      </c>
      <c r="N161" s="122">
        <f t="shared" si="51"/>
        <v>-1700000</v>
      </c>
      <c r="O161" s="122">
        <f t="shared" si="51"/>
        <v>1700000</v>
      </c>
      <c r="P161" s="122">
        <f t="shared" si="51"/>
        <v>0</v>
      </c>
      <c r="Q161" s="286"/>
      <c r="R161" s="269"/>
      <c r="S161" s="83"/>
    </row>
    <row r="162" spans="1:19" s="82" customFormat="1" ht="46.5" customHeight="1">
      <c r="A162" s="258" t="s">
        <v>31</v>
      </c>
      <c r="B162" s="258" t="s">
        <v>32</v>
      </c>
      <c r="C162" s="304" t="s">
        <v>48</v>
      </c>
      <c r="D162" s="303" t="s">
        <v>34</v>
      </c>
      <c r="E162" s="128" t="s">
        <v>6</v>
      </c>
      <c r="F162" s="120" t="s">
        <v>99</v>
      </c>
      <c r="G162" s="121">
        <f>SUM(H162,K162,N162,O162,P162)</f>
        <v>2600000</v>
      </c>
      <c r="H162" s="122">
        <v>2100000</v>
      </c>
      <c r="I162" s="122">
        <v>1386533</v>
      </c>
      <c r="J162" s="122">
        <f>H162-I162</f>
        <v>713467</v>
      </c>
      <c r="K162" s="124">
        <v>50000</v>
      </c>
      <c r="L162" s="122">
        <v>0</v>
      </c>
      <c r="M162" s="122">
        <f>K162-L162</f>
        <v>50000</v>
      </c>
      <c r="N162" s="124">
        <v>450000</v>
      </c>
      <c r="O162" s="122">
        <v>0</v>
      </c>
      <c r="P162" s="122">
        <v>0</v>
      </c>
      <c r="Q162" s="286" t="s">
        <v>341</v>
      </c>
      <c r="R162" s="267"/>
      <c r="S162" s="264" t="s">
        <v>342</v>
      </c>
    </row>
    <row r="163" spans="1:19" s="82" customFormat="1" ht="46.5" customHeight="1">
      <c r="A163" s="259"/>
      <c r="B163" s="259"/>
      <c r="C163" s="304"/>
      <c r="D163" s="303"/>
      <c r="E163" s="128" t="s">
        <v>7</v>
      </c>
      <c r="F163" s="120" t="s">
        <v>99</v>
      </c>
      <c r="G163" s="121">
        <f>SUM(H163,K163,N163,O163,P163)</f>
        <v>2602000</v>
      </c>
      <c r="H163" s="122">
        <v>2100000</v>
      </c>
      <c r="I163" s="122">
        <v>1386533</v>
      </c>
      <c r="J163" s="122">
        <f>H163-I163</f>
        <v>713467</v>
      </c>
      <c r="K163" s="122">
        <v>50000</v>
      </c>
      <c r="L163" s="122">
        <v>0</v>
      </c>
      <c r="M163" s="122">
        <f>K163-L163</f>
        <v>50000</v>
      </c>
      <c r="N163" s="122">
        <v>452000</v>
      </c>
      <c r="O163" s="122">
        <v>0</v>
      </c>
      <c r="P163" s="122">
        <v>0</v>
      </c>
      <c r="Q163" s="286"/>
      <c r="R163" s="268"/>
      <c r="S163" s="264"/>
    </row>
    <row r="164" spans="1:19" s="82" customFormat="1" ht="46.5" customHeight="1">
      <c r="A164" s="259"/>
      <c r="B164" s="259"/>
      <c r="C164" s="304"/>
      <c r="D164" s="303"/>
      <c r="E164" s="128" t="s">
        <v>8</v>
      </c>
      <c r="F164" s="136"/>
      <c r="G164" s="122">
        <f t="shared" ref="G164:P164" si="52">G163-G162</f>
        <v>2000</v>
      </c>
      <c r="H164" s="122">
        <f>H163-H162</f>
        <v>0</v>
      </c>
      <c r="I164" s="122">
        <f>I163-I162</f>
        <v>0</v>
      </c>
      <c r="J164" s="122">
        <f>J163-J162</f>
        <v>0</v>
      </c>
      <c r="K164" s="122">
        <f t="shared" si="52"/>
        <v>0</v>
      </c>
      <c r="L164" s="122">
        <f t="shared" si="52"/>
        <v>0</v>
      </c>
      <c r="M164" s="122">
        <f t="shared" si="52"/>
        <v>0</v>
      </c>
      <c r="N164" s="122">
        <f t="shared" si="52"/>
        <v>2000</v>
      </c>
      <c r="O164" s="122">
        <f t="shared" si="52"/>
        <v>0</v>
      </c>
      <c r="P164" s="122">
        <f t="shared" si="52"/>
        <v>0</v>
      </c>
      <c r="Q164" s="286"/>
      <c r="R164" s="269"/>
      <c r="S164" s="264"/>
    </row>
    <row r="165" spans="1:19" s="82" customFormat="1" ht="46.5" customHeight="1">
      <c r="A165" s="258" t="s">
        <v>31</v>
      </c>
      <c r="B165" s="258" t="s">
        <v>32</v>
      </c>
      <c r="C165" s="302" t="s">
        <v>49</v>
      </c>
      <c r="D165" s="303" t="s">
        <v>34</v>
      </c>
      <c r="E165" s="135" t="s">
        <v>6</v>
      </c>
      <c r="F165" s="120" t="s">
        <v>100</v>
      </c>
      <c r="G165" s="121">
        <f>SUM(H165,K165,N165,O165,P165)</f>
        <v>1220000</v>
      </c>
      <c r="H165" s="122">
        <v>60000</v>
      </c>
      <c r="I165" s="122">
        <v>9716</v>
      </c>
      <c r="J165" s="122">
        <f>H165-I165</f>
        <v>50284</v>
      </c>
      <c r="K165" s="122">
        <v>130000</v>
      </c>
      <c r="L165" s="122">
        <v>0</v>
      </c>
      <c r="M165" s="122">
        <f>K165-L165</f>
        <v>130000</v>
      </c>
      <c r="N165" s="122">
        <v>1030000</v>
      </c>
      <c r="O165" s="122">
        <v>0</v>
      </c>
      <c r="P165" s="122">
        <v>0</v>
      </c>
      <c r="Q165" s="286" t="s">
        <v>343</v>
      </c>
      <c r="R165" s="267"/>
      <c r="S165" s="83"/>
    </row>
    <row r="166" spans="1:19" s="82" customFormat="1" ht="46.5" customHeight="1">
      <c r="A166" s="259"/>
      <c r="B166" s="259"/>
      <c r="C166" s="302"/>
      <c r="D166" s="303"/>
      <c r="E166" s="135" t="s">
        <v>7</v>
      </c>
      <c r="F166" s="120" t="s">
        <v>344</v>
      </c>
      <c r="G166" s="121">
        <f>SUM(H166,K166,N166,O166,P166)</f>
        <v>1220000</v>
      </c>
      <c r="H166" s="122">
        <v>60000</v>
      </c>
      <c r="I166" s="122">
        <v>9716</v>
      </c>
      <c r="J166" s="122">
        <f>H166-I166</f>
        <v>50284</v>
      </c>
      <c r="K166" s="122">
        <v>130000</v>
      </c>
      <c r="L166" s="122">
        <v>0</v>
      </c>
      <c r="M166" s="122">
        <f>K166-L166</f>
        <v>130000</v>
      </c>
      <c r="N166" s="122">
        <v>0</v>
      </c>
      <c r="O166" s="122">
        <v>1030000</v>
      </c>
      <c r="P166" s="122">
        <v>0</v>
      </c>
      <c r="Q166" s="286"/>
      <c r="R166" s="268"/>
      <c r="S166" s="83"/>
    </row>
    <row r="167" spans="1:19" s="82" customFormat="1" ht="46.5" customHeight="1">
      <c r="A167" s="259"/>
      <c r="B167" s="259"/>
      <c r="C167" s="302"/>
      <c r="D167" s="303"/>
      <c r="E167" s="135" t="s">
        <v>8</v>
      </c>
      <c r="F167" s="136"/>
      <c r="G167" s="122">
        <f t="shared" ref="G167:P167" si="53">G166-G165</f>
        <v>0</v>
      </c>
      <c r="H167" s="122">
        <f>H166-H165</f>
        <v>0</v>
      </c>
      <c r="I167" s="122">
        <f>I166-I165</f>
        <v>0</v>
      </c>
      <c r="J167" s="122">
        <f>J166-J165</f>
        <v>0</v>
      </c>
      <c r="K167" s="122">
        <f t="shared" si="53"/>
        <v>0</v>
      </c>
      <c r="L167" s="122">
        <f t="shared" si="53"/>
        <v>0</v>
      </c>
      <c r="M167" s="122">
        <f t="shared" si="53"/>
        <v>0</v>
      </c>
      <c r="N167" s="122">
        <f t="shared" si="53"/>
        <v>-1030000</v>
      </c>
      <c r="O167" s="122">
        <f t="shared" si="53"/>
        <v>1030000</v>
      </c>
      <c r="P167" s="122">
        <f t="shared" si="53"/>
        <v>0</v>
      </c>
      <c r="Q167" s="286"/>
      <c r="R167" s="269"/>
      <c r="S167" s="83"/>
    </row>
    <row r="168" spans="1:19" s="82" customFormat="1" ht="46.5" customHeight="1">
      <c r="A168" s="258" t="s">
        <v>31</v>
      </c>
      <c r="B168" s="258" t="s">
        <v>32</v>
      </c>
      <c r="C168" s="302" t="s">
        <v>50</v>
      </c>
      <c r="D168" s="303" t="s">
        <v>34</v>
      </c>
      <c r="E168" s="135" t="s">
        <v>6</v>
      </c>
      <c r="F168" s="120" t="s">
        <v>101</v>
      </c>
      <c r="G168" s="121">
        <f>SUM(H168,K168,N168,O168,P168)</f>
        <v>2200000</v>
      </c>
      <c r="H168" s="122">
        <v>500000</v>
      </c>
      <c r="I168" s="122">
        <v>726</v>
      </c>
      <c r="J168" s="122">
        <f>H168-I168</f>
        <v>499274</v>
      </c>
      <c r="K168" s="122">
        <v>0</v>
      </c>
      <c r="L168" s="122">
        <v>0</v>
      </c>
      <c r="M168" s="122">
        <f>K168-L168</f>
        <v>0</v>
      </c>
      <c r="N168" s="122">
        <v>1700000</v>
      </c>
      <c r="O168" s="122">
        <v>0</v>
      </c>
      <c r="P168" s="122">
        <v>0</v>
      </c>
      <c r="Q168" s="286" t="s">
        <v>345</v>
      </c>
      <c r="R168" s="267"/>
      <c r="S168" s="264"/>
    </row>
    <row r="169" spans="1:19" s="82" customFormat="1" ht="46.5" customHeight="1">
      <c r="A169" s="259"/>
      <c r="B169" s="259"/>
      <c r="C169" s="302"/>
      <c r="D169" s="303"/>
      <c r="E169" s="135" t="s">
        <v>7</v>
      </c>
      <c r="F169" s="120" t="s">
        <v>346</v>
      </c>
      <c r="G169" s="121">
        <f>SUM(H169,K169,N169,O169,P169)</f>
        <v>2204000</v>
      </c>
      <c r="H169" s="122">
        <v>500000</v>
      </c>
      <c r="I169" s="122">
        <v>726</v>
      </c>
      <c r="J169" s="122">
        <f>H169-I169</f>
        <v>499274</v>
      </c>
      <c r="K169" s="122">
        <v>0</v>
      </c>
      <c r="L169" s="122">
        <v>0</v>
      </c>
      <c r="M169" s="122">
        <f>K169-L169</f>
        <v>0</v>
      </c>
      <c r="N169" s="122">
        <v>1574000</v>
      </c>
      <c r="O169" s="122">
        <v>130000</v>
      </c>
      <c r="P169" s="122">
        <v>0</v>
      </c>
      <c r="Q169" s="286"/>
      <c r="R169" s="268"/>
      <c r="S169" s="264"/>
    </row>
    <row r="170" spans="1:19" s="82" customFormat="1" ht="46.5" customHeight="1">
      <c r="A170" s="259"/>
      <c r="B170" s="259"/>
      <c r="C170" s="302"/>
      <c r="D170" s="303"/>
      <c r="E170" s="135" t="s">
        <v>8</v>
      </c>
      <c r="F170" s="136"/>
      <c r="G170" s="122">
        <f t="shared" ref="G170:P170" si="54">G169-G168</f>
        <v>4000</v>
      </c>
      <c r="H170" s="122">
        <f>H169-H168</f>
        <v>0</v>
      </c>
      <c r="I170" s="122">
        <f>I169-I168</f>
        <v>0</v>
      </c>
      <c r="J170" s="122">
        <f>J169-J168</f>
        <v>0</v>
      </c>
      <c r="K170" s="122">
        <f t="shared" si="54"/>
        <v>0</v>
      </c>
      <c r="L170" s="122">
        <f t="shared" si="54"/>
        <v>0</v>
      </c>
      <c r="M170" s="122">
        <f t="shared" si="54"/>
        <v>0</v>
      </c>
      <c r="N170" s="122">
        <f t="shared" si="54"/>
        <v>-126000</v>
      </c>
      <c r="O170" s="122">
        <f t="shared" si="54"/>
        <v>130000</v>
      </c>
      <c r="P170" s="122">
        <f t="shared" si="54"/>
        <v>0</v>
      </c>
      <c r="Q170" s="286"/>
      <c r="R170" s="269"/>
      <c r="S170" s="264"/>
    </row>
    <row r="171" spans="1:19" s="82" customFormat="1" ht="46.5" customHeight="1">
      <c r="A171" s="258" t="s">
        <v>31</v>
      </c>
      <c r="B171" s="258" t="s">
        <v>32</v>
      </c>
      <c r="C171" s="304" t="s">
        <v>51</v>
      </c>
      <c r="D171" s="303" t="s">
        <v>34</v>
      </c>
      <c r="E171" s="128" t="s">
        <v>6</v>
      </c>
      <c r="F171" s="120" t="s">
        <v>102</v>
      </c>
      <c r="G171" s="121">
        <f>SUM(H171,K171,N171,O171,P171)</f>
        <v>3300000</v>
      </c>
      <c r="H171" s="122">
        <v>200000</v>
      </c>
      <c r="I171" s="122">
        <v>108828</v>
      </c>
      <c r="J171" s="122">
        <f>H171-I171</f>
        <v>91172</v>
      </c>
      <c r="K171" s="122">
        <v>0</v>
      </c>
      <c r="L171" s="122">
        <v>0</v>
      </c>
      <c r="M171" s="122">
        <f>K171-L171</f>
        <v>0</v>
      </c>
      <c r="N171" s="122">
        <v>3100000</v>
      </c>
      <c r="O171" s="122">
        <v>0</v>
      </c>
      <c r="P171" s="122">
        <v>0</v>
      </c>
      <c r="Q171" s="286" t="s">
        <v>347</v>
      </c>
      <c r="R171" s="267"/>
      <c r="S171" s="83"/>
    </row>
    <row r="172" spans="1:19" s="82" customFormat="1" ht="46.5" customHeight="1">
      <c r="A172" s="259"/>
      <c r="B172" s="259"/>
      <c r="C172" s="304"/>
      <c r="D172" s="303"/>
      <c r="E172" s="128" t="s">
        <v>7</v>
      </c>
      <c r="F172" s="120" t="s">
        <v>348</v>
      </c>
      <c r="G172" s="121">
        <f>SUM(H172,K172,N172,O172,P172)</f>
        <v>3302160</v>
      </c>
      <c r="H172" s="122">
        <v>200000</v>
      </c>
      <c r="I172" s="122">
        <v>108828</v>
      </c>
      <c r="J172" s="122">
        <f>H172-I172</f>
        <v>91172</v>
      </c>
      <c r="K172" s="122">
        <v>0</v>
      </c>
      <c r="L172" s="122">
        <v>0</v>
      </c>
      <c r="M172" s="122">
        <f>K172-L172</f>
        <v>0</v>
      </c>
      <c r="N172" s="122">
        <v>302160</v>
      </c>
      <c r="O172" s="122">
        <v>2800000</v>
      </c>
      <c r="P172" s="122">
        <v>0</v>
      </c>
      <c r="Q172" s="286"/>
      <c r="R172" s="268"/>
      <c r="S172" s="83"/>
    </row>
    <row r="173" spans="1:19" s="82" customFormat="1" ht="46.5" customHeight="1">
      <c r="A173" s="259"/>
      <c r="B173" s="259"/>
      <c r="C173" s="304"/>
      <c r="D173" s="303"/>
      <c r="E173" s="128" t="s">
        <v>8</v>
      </c>
      <c r="F173" s="136"/>
      <c r="G173" s="122">
        <f t="shared" ref="G173:P173" si="55">G172-G171</f>
        <v>2160</v>
      </c>
      <c r="H173" s="122">
        <f>H172-H171</f>
        <v>0</v>
      </c>
      <c r="I173" s="122">
        <f>I172-I171</f>
        <v>0</v>
      </c>
      <c r="J173" s="122">
        <f>J172-J171</f>
        <v>0</v>
      </c>
      <c r="K173" s="122">
        <f t="shared" si="55"/>
        <v>0</v>
      </c>
      <c r="L173" s="122">
        <f t="shared" si="55"/>
        <v>0</v>
      </c>
      <c r="M173" s="122">
        <f t="shared" si="55"/>
        <v>0</v>
      </c>
      <c r="N173" s="122">
        <f t="shared" si="55"/>
        <v>-2797840</v>
      </c>
      <c r="O173" s="122">
        <f t="shared" si="55"/>
        <v>2800000</v>
      </c>
      <c r="P173" s="122">
        <f t="shared" si="55"/>
        <v>0</v>
      </c>
      <c r="Q173" s="286"/>
      <c r="R173" s="269"/>
      <c r="S173" s="83"/>
    </row>
    <row r="174" spans="1:19" s="82" customFormat="1" ht="46.5" customHeight="1">
      <c r="A174" s="258" t="s">
        <v>31</v>
      </c>
      <c r="B174" s="258" t="s">
        <v>32</v>
      </c>
      <c r="C174" s="304" t="s">
        <v>52</v>
      </c>
      <c r="D174" s="303" t="s">
        <v>34</v>
      </c>
      <c r="E174" s="128" t="s">
        <v>6</v>
      </c>
      <c r="F174" s="120" t="s">
        <v>349</v>
      </c>
      <c r="G174" s="121">
        <f>SUM(H174,K174,N174,O174,P174)</f>
        <v>2002000</v>
      </c>
      <c r="H174" s="122">
        <v>1300000</v>
      </c>
      <c r="I174" s="122">
        <v>426655</v>
      </c>
      <c r="J174" s="122">
        <f>H174-I174</f>
        <v>873345</v>
      </c>
      <c r="K174" s="122">
        <v>200000</v>
      </c>
      <c r="L174" s="122">
        <v>0</v>
      </c>
      <c r="M174" s="122">
        <f>K174-L174</f>
        <v>200000</v>
      </c>
      <c r="N174" s="122">
        <v>502000</v>
      </c>
      <c r="O174" s="122">
        <v>0</v>
      </c>
      <c r="P174" s="122">
        <v>0</v>
      </c>
      <c r="Q174" s="286" t="s">
        <v>350</v>
      </c>
      <c r="R174" s="267"/>
      <c r="S174" s="264" t="s">
        <v>351</v>
      </c>
    </row>
    <row r="175" spans="1:19" s="82" customFormat="1" ht="46.5" customHeight="1">
      <c r="A175" s="259"/>
      <c r="B175" s="259"/>
      <c r="C175" s="304"/>
      <c r="D175" s="303"/>
      <c r="E175" s="128" t="s">
        <v>7</v>
      </c>
      <c r="F175" s="120" t="s">
        <v>349</v>
      </c>
      <c r="G175" s="121">
        <f>SUM(H175,K175,N175,O175,P175)</f>
        <v>2002000</v>
      </c>
      <c r="H175" s="122">
        <v>1300000</v>
      </c>
      <c r="I175" s="122">
        <v>426655</v>
      </c>
      <c r="J175" s="122">
        <f>H175-I175</f>
        <v>873345</v>
      </c>
      <c r="K175" s="122">
        <v>200000</v>
      </c>
      <c r="L175" s="122">
        <v>0</v>
      </c>
      <c r="M175" s="122">
        <f>K175-L175</f>
        <v>200000</v>
      </c>
      <c r="N175" s="122">
        <v>502000</v>
      </c>
      <c r="O175" s="122">
        <v>0</v>
      </c>
      <c r="P175" s="122">
        <v>0</v>
      </c>
      <c r="Q175" s="286"/>
      <c r="R175" s="268"/>
      <c r="S175" s="264"/>
    </row>
    <row r="176" spans="1:19" s="82" customFormat="1" ht="46.5" customHeight="1">
      <c r="A176" s="259"/>
      <c r="B176" s="259"/>
      <c r="C176" s="304"/>
      <c r="D176" s="303"/>
      <c r="E176" s="128" t="s">
        <v>8</v>
      </c>
      <c r="F176" s="136"/>
      <c r="G176" s="122">
        <f t="shared" ref="G176:P176" si="56">G175-G174</f>
        <v>0</v>
      </c>
      <c r="H176" s="122">
        <f>H175-H174</f>
        <v>0</v>
      </c>
      <c r="I176" s="122">
        <f>I175-I174</f>
        <v>0</v>
      </c>
      <c r="J176" s="122">
        <f>J175-J174</f>
        <v>0</v>
      </c>
      <c r="K176" s="122">
        <f t="shared" si="56"/>
        <v>0</v>
      </c>
      <c r="L176" s="122">
        <f t="shared" si="56"/>
        <v>0</v>
      </c>
      <c r="M176" s="122">
        <f t="shared" si="56"/>
        <v>0</v>
      </c>
      <c r="N176" s="122">
        <f t="shared" si="56"/>
        <v>0</v>
      </c>
      <c r="O176" s="122">
        <f t="shared" si="56"/>
        <v>0</v>
      </c>
      <c r="P176" s="122">
        <f t="shared" si="56"/>
        <v>0</v>
      </c>
      <c r="Q176" s="286"/>
      <c r="R176" s="269"/>
      <c r="S176" s="264"/>
    </row>
    <row r="177" spans="1:19" s="82" customFormat="1" ht="46.5" customHeight="1">
      <c r="A177" s="258" t="s">
        <v>31</v>
      </c>
      <c r="B177" s="258" t="s">
        <v>32</v>
      </c>
      <c r="C177" s="302" t="s">
        <v>53</v>
      </c>
      <c r="D177" s="303" t="s">
        <v>34</v>
      </c>
      <c r="E177" s="135" t="s">
        <v>6</v>
      </c>
      <c r="F177" s="120" t="s">
        <v>103</v>
      </c>
      <c r="G177" s="121">
        <f>SUM(H177,K177,N177,O177,P177)</f>
        <v>1350000</v>
      </c>
      <c r="H177" s="122">
        <v>1100000</v>
      </c>
      <c r="I177" s="122">
        <v>609679</v>
      </c>
      <c r="J177" s="122">
        <f>H177-I177</f>
        <v>490321</v>
      </c>
      <c r="K177" s="122">
        <v>250000</v>
      </c>
      <c r="L177" s="122">
        <v>26469</v>
      </c>
      <c r="M177" s="122">
        <f>K177-L177</f>
        <v>223531</v>
      </c>
      <c r="N177" s="122">
        <v>0</v>
      </c>
      <c r="O177" s="122">
        <v>0</v>
      </c>
      <c r="P177" s="122">
        <v>0</v>
      </c>
      <c r="Q177" s="286" t="s">
        <v>352</v>
      </c>
      <c r="R177" s="267"/>
      <c r="S177" s="83"/>
    </row>
    <row r="178" spans="1:19" s="82" customFormat="1" ht="46.5" customHeight="1">
      <c r="A178" s="259"/>
      <c r="B178" s="259"/>
      <c r="C178" s="302"/>
      <c r="D178" s="303"/>
      <c r="E178" s="135" t="s">
        <v>7</v>
      </c>
      <c r="F178" s="120" t="s">
        <v>103</v>
      </c>
      <c r="G178" s="121">
        <f>SUM(H178,K178,N178,O178,P178)</f>
        <v>1350000</v>
      </c>
      <c r="H178" s="122">
        <v>1100000</v>
      </c>
      <c r="I178" s="122">
        <v>609679</v>
      </c>
      <c r="J178" s="122">
        <f>H178-I178</f>
        <v>490321</v>
      </c>
      <c r="K178" s="122">
        <v>250000</v>
      </c>
      <c r="L178" s="122">
        <v>26469</v>
      </c>
      <c r="M178" s="122">
        <f>K178-L178</f>
        <v>223531</v>
      </c>
      <c r="N178" s="122">
        <v>0</v>
      </c>
      <c r="O178" s="122">
        <v>0</v>
      </c>
      <c r="P178" s="122">
        <v>0</v>
      </c>
      <c r="Q178" s="286"/>
      <c r="R178" s="268"/>
      <c r="S178" s="83"/>
    </row>
    <row r="179" spans="1:19" s="59" customFormat="1" ht="46.5" customHeight="1">
      <c r="A179" s="259"/>
      <c r="B179" s="259"/>
      <c r="C179" s="302"/>
      <c r="D179" s="303"/>
      <c r="E179" s="135" t="s">
        <v>8</v>
      </c>
      <c r="F179" s="136"/>
      <c r="G179" s="122">
        <f t="shared" ref="G179:P179" si="57">G178-G177</f>
        <v>0</v>
      </c>
      <c r="H179" s="122">
        <f>H178-H177</f>
        <v>0</v>
      </c>
      <c r="I179" s="122">
        <f>I178-I177</f>
        <v>0</v>
      </c>
      <c r="J179" s="122">
        <f>J178-J177</f>
        <v>0</v>
      </c>
      <c r="K179" s="122">
        <f t="shared" si="57"/>
        <v>0</v>
      </c>
      <c r="L179" s="122">
        <f t="shared" si="57"/>
        <v>0</v>
      </c>
      <c r="M179" s="122">
        <f t="shared" si="57"/>
        <v>0</v>
      </c>
      <c r="N179" s="122">
        <f t="shared" si="57"/>
        <v>0</v>
      </c>
      <c r="O179" s="122">
        <f t="shared" si="57"/>
        <v>0</v>
      </c>
      <c r="P179" s="122">
        <f t="shared" si="57"/>
        <v>0</v>
      </c>
      <c r="Q179" s="286"/>
      <c r="R179" s="269"/>
      <c r="S179" s="58"/>
    </row>
    <row r="180" spans="1:19" s="82" customFormat="1" ht="46.5" customHeight="1">
      <c r="A180" s="258" t="s">
        <v>31</v>
      </c>
      <c r="B180" s="258" t="s">
        <v>32</v>
      </c>
      <c r="C180" s="302" t="s">
        <v>353</v>
      </c>
      <c r="D180" s="303" t="s">
        <v>34</v>
      </c>
      <c r="E180" s="135" t="s">
        <v>6</v>
      </c>
      <c r="F180" s="120" t="s">
        <v>354</v>
      </c>
      <c r="G180" s="121">
        <f>SUM(H180,K180,N180,O180,P180)</f>
        <v>703600</v>
      </c>
      <c r="H180" s="122"/>
      <c r="I180" s="122">
        <v>0</v>
      </c>
      <c r="J180" s="122">
        <f>H180-I180</f>
        <v>0</v>
      </c>
      <c r="K180" s="122">
        <v>703600</v>
      </c>
      <c r="L180" s="122">
        <v>17920</v>
      </c>
      <c r="M180" s="122">
        <f>K180-L180</f>
        <v>685680</v>
      </c>
      <c r="N180" s="122">
        <v>0</v>
      </c>
      <c r="O180" s="122">
        <v>0</v>
      </c>
      <c r="P180" s="122">
        <v>0</v>
      </c>
      <c r="Q180" s="286" t="s">
        <v>355</v>
      </c>
      <c r="R180" s="29"/>
      <c r="S180" s="264" t="s">
        <v>356</v>
      </c>
    </row>
    <row r="181" spans="1:19" s="82" customFormat="1" ht="46.5" customHeight="1">
      <c r="A181" s="259"/>
      <c r="B181" s="259"/>
      <c r="C181" s="302"/>
      <c r="D181" s="303"/>
      <c r="E181" s="135" t="s">
        <v>7</v>
      </c>
      <c r="F181" s="120" t="s">
        <v>354</v>
      </c>
      <c r="G181" s="121">
        <f>SUM(H181,K181,N181,O181,P181)</f>
        <v>703600</v>
      </c>
      <c r="H181" s="122"/>
      <c r="I181" s="122">
        <v>0</v>
      </c>
      <c r="J181" s="122">
        <f>H181-I181</f>
        <v>0</v>
      </c>
      <c r="K181" s="122">
        <v>703600</v>
      </c>
      <c r="L181" s="122">
        <v>17920</v>
      </c>
      <c r="M181" s="122">
        <f>K181-L181</f>
        <v>685680</v>
      </c>
      <c r="N181" s="122">
        <v>0</v>
      </c>
      <c r="O181" s="122">
        <v>0</v>
      </c>
      <c r="P181" s="122">
        <v>0</v>
      </c>
      <c r="Q181" s="286"/>
      <c r="R181" s="29"/>
      <c r="S181" s="264"/>
    </row>
    <row r="182" spans="1:19" s="82" customFormat="1" ht="46.5" customHeight="1">
      <c r="A182" s="259"/>
      <c r="B182" s="259"/>
      <c r="C182" s="302"/>
      <c r="D182" s="303"/>
      <c r="E182" s="135" t="s">
        <v>8</v>
      </c>
      <c r="F182" s="136"/>
      <c r="G182" s="122">
        <f t="shared" ref="G182:P182" si="58">G181-G180</f>
        <v>0</v>
      </c>
      <c r="H182" s="122">
        <f t="shared" si="58"/>
        <v>0</v>
      </c>
      <c r="I182" s="122">
        <f t="shared" si="58"/>
        <v>0</v>
      </c>
      <c r="J182" s="122">
        <f t="shared" si="58"/>
        <v>0</v>
      </c>
      <c r="K182" s="122">
        <f t="shared" si="58"/>
        <v>0</v>
      </c>
      <c r="L182" s="122">
        <f t="shared" si="58"/>
        <v>0</v>
      </c>
      <c r="M182" s="122">
        <f t="shared" si="58"/>
        <v>0</v>
      </c>
      <c r="N182" s="122">
        <f t="shared" si="58"/>
        <v>0</v>
      </c>
      <c r="O182" s="122">
        <f t="shared" si="58"/>
        <v>0</v>
      </c>
      <c r="P182" s="122">
        <f t="shared" si="58"/>
        <v>0</v>
      </c>
      <c r="Q182" s="286"/>
      <c r="R182" s="29"/>
      <c r="S182" s="264"/>
    </row>
    <row r="183" spans="1:19" s="82" customFormat="1" ht="46.5" customHeight="1">
      <c r="A183" s="258" t="s">
        <v>31</v>
      </c>
      <c r="B183" s="258" t="s">
        <v>32</v>
      </c>
      <c r="C183" s="302" t="s">
        <v>357</v>
      </c>
      <c r="D183" s="303" t="s">
        <v>34</v>
      </c>
      <c r="E183" s="135" t="s">
        <v>6</v>
      </c>
      <c r="F183" s="120" t="s">
        <v>358</v>
      </c>
      <c r="G183" s="121">
        <f>SUM(H183,K183,N183,O183,P183)</f>
        <v>451740</v>
      </c>
      <c r="H183" s="122">
        <v>0</v>
      </c>
      <c r="I183" s="122">
        <v>0</v>
      </c>
      <c r="J183" s="122">
        <f>H183-I183</f>
        <v>0</v>
      </c>
      <c r="K183" s="122">
        <v>60240</v>
      </c>
      <c r="L183" s="122">
        <v>13088</v>
      </c>
      <c r="M183" s="122">
        <f>K183-L183</f>
        <v>47152</v>
      </c>
      <c r="N183" s="122">
        <v>391500</v>
      </c>
      <c r="O183" s="122">
        <v>0</v>
      </c>
      <c r="P183" s="122">
        <v>0</v>
      </c>
      <c r="Q183" s="286" t="s">
        <v>359</v>
      </c>
      <c r="R183" s="29"/>
      <c r="S183" s="264" t="s">
        <v>356</v>
      </c>
    </row>
    <row r="184" spans="1:19" s="82" customFormat="1" ht="46.5" customHeight="1">
      <c r="A184" s="259"/>
      <c r="B184" s="259"/>
      <c r="C184" s="302"/>
      <c r="D184" s="303"/>
      <c r="E184" s="135" t="s">
        <v>7</v>
      </c>
      <c r="F184" s="120" t="s">
        <v>358</v>
      </c>
      <c r="G184" s="121">
        <f>SUM(H184,K184,N184,O184,P184)</f>
        <v>451740</v>
      </c>
      <c r="H184" s="122">
        <v>0</v>
      </c>
      <c r="I184" s="122">
        <v>0</v>
      </c>
      <c r="J184" s="122">
        <f>H184-I184</f>
        <v>0</v>
      </c>
      <c r="K184" s="122">
        <v>60240</v>
      </c>
      <c r="L184" s="122">
        <v>13088</v>
      </c>
      <c r="M184" s="122">
        <f>K184-L184</f>
        <v>47152</v>
      </c>
      <c r="N184" s="122">
        <v>391500</v>
      </c>
      <c r="O184" s="122">
        <v>0</v>
      </c>
      <c r="P184" s="122">
        <v>0</v>
      </c>
      <c r="Q184" s="286"/>
      <c r="R184" s="29"/>
      <c r="S184" s="264"/>
    </row>
    <row r="185" spans="1:19" s="82" customFormat="1" ht="46.5" customHeight="1">
      <c r="A185" s="259"/>
      <c r="B185" s="259"/>
      <c r="C185" s="302"/>
      <c r="D185" s="303"/>
      <c r="E185" s="135" t="s">
        <v>8</v>
      </c>
      <c r="F185" s="136"/>
      <c r="G185" s="122">
        <f t="shared" ref="G185:P185" si="59">G184-G183</f>
        <v>0</v>
      </c>
      <c r="H185" s="122">
        <f t="shared" si="59"/>
        <v>0</v>
      </c>
      <c r="I185" s="122">
        <f t="shared" si="59"/>
        <v>0</v>
      </c>
      <c r="J185" s="122">
        <f t="shared" si="59"/>
        <v>0</v>
      </c>
      <c r="K185" s="122">
        <f t="shared" si="59"/>
        <v>0</v>
      </c>
      <c r="L185" s="122">
        <f t="shared" si="59"/>
        <v>0</v>
      </c>
      <c r="M185" s="122">
        <f t="shared" si="59"/>
        <v>0</v>
      </c>
      <c r="N185" s="122">
        <f t="shared" si="59"/>
        <v>0</v>
      </c>
      <c r="O185" s="122">
        <f t="shared" si="59"/>
        <v>0</v>
      </c>
      <c r="P185" s="122">
        <f t="shared" si="59"/>
        <v>0</v>
      </c>
      <c r="Q185" s="286"/>
      <c r="R185" s="29"/>
      <c r="S185" s="264"/>
    </row>
    <row r="186" spans="1:19" s="82" customFormat="1" ht="43.5" customHeight="1">
      <c r="A186" s="159" t="s">
        <v>31</v>
      </c>
      <c r="B186" s="159" t="s">
        <v>32</v>
      </c>
      <c r="C186" s="198" t="s">
        <v>360</v>
      </c>
      <c r="D186" s="197" t="s">
        <v>34</v>
      </c>
      <c r="E186" s="10" t="s">
        <v>6</v>
      </c>
      <c r="F186" s="99"/>
      <c r="G186" s="100"/>
      <c r="H186" s="101"/>
      <c r="I186" s="101"/>
      <c r="J186" s="101"/>
      <c r="K186" s="101"/>
      <c r="L186" s="101"/>
      <c r="M186" s="101"/>
      <c r="N186" s="101"/>
      <c r="O186" s="101"/>
      <c r="P186" s="101"/>
      <c r="Q186" s="190" t="s">
        <v>361</v>
      </c>
      <c r="R186" s="29"/>
      <c r="S186" s="83"/>
    </row>
    <row r="187" spans="1:19" s="82" customFormat="1" ht="43.5" customHeight="1">
      <c r="A187" s="160"/>
      <c r="B187" s="160"/>
      <c r="C187" s="198"/>
      <c r="D187" s="197"/>
      <c r="E187" s="10" t="s">
        <v>7</v>
      </c>
      <c r="F187" s="99" t="s">
        <v>362</v>
      </c>
      <c r="G187" s="100">
        <f>SUM(H187,K187,N187,O187,P187)</f>
        <v>300000</v>
      </c>
      <c r="H187" s="101">
        <v>0</v>
      </c>
      <c r="I187" s="101">
        <v>0</v>
      </c>
      <c r="J187" s="101">
        <f>H187-I187</f>
        <v>0</v>
      </c>
      <c r="K187" s="101">
        <v>0</v>
      </c>
      <c r="L187" s="101">
        <v>0</v>
      </c>
      <c r="M187" s="101">
        <f>K187-L187</f>
        <v>0</v>
      </c>
      <c r="N187" s="101">
        <v>50000</v>
      </c>
      <c r="O187" s="101">
        <v>250000</v>
      </c>
      <c r="P187" s="101">
        <v>0</v>
      </c>
      <c r="Q187" s="190"/>
      <c r="R187" s="29"/>
      <c r="S187" s="83"/>
    </row>
    <row r="188" spans="1:19" s="82" customFormat="1" ht="43.5" customHeight="1">
      <c r="A188" s="160"/>
      <c r="B188" s="160"/>
      <c r="C188" s="198"/>
      <c r="D188" s="197"/>
      <c r="E188" s="10" t="s">
        <v>8</v>
      </c>
      <c r="F188" s="11"/>
      <c r="G188" s="101">
        <f t="shared" ref="G188:P188" si="60">G187-G186</f>
        <v>300000</v>
      </c>
      <c r="H188" s="101">
        <f t="shared" si="60"/>
        <v>0</v>
      </c>
      <c r="I188" s="101">
        <f t="shared" si="60"/>
        <v>0</v>
      </c>
      <c r="J188" s="101">
        <f t="shared" si="60"/>
        <v>0</v>
      </c>
      <c r="K188" s="101">
        <f t="shared" si="60"/>
        <v>0</v>
      </c>
      <c r="L188" s="101">
        <f t="shared" si="60"/>
        <v>0</v>
      </c>
      <c r="M188" s="101">
        <f t="shared" si="60"/>
        <v>0</v>
      </c>
      <c r="N188" s="101">
        <f t="shared" si="60"/>
        <v>50000</v>
      </c>
      <c r="O188" s="101">
        <f t="shared" si="60"/>
        <v>250000</v>
      </c>
      <c r="P188" s="101">
        <f t="shared" si="60"/>
        <v>0</v>
      </c>
      <c r="Q188" s="190"/>
      <c r="R188" s="29"/>
      <c r="S188" s="83"/>
    </row>
    <row r="189" spans="1:19" s="82" customFormat="1" ht="43.5" customHeight="1">
      <c r="A189" s="159" t="s">
        <v>31</v>
      </c>
      <c r="B189" s="159" t="s">
        <v>32</v>
      </c>
      <c r="C189" s="198" t="s">
        <v>363</v>
      </c>
      <c r="D189" s="197" t="s">
        <v>34</v>
      </c>
      <c r="E189" s="10" t="s">
        <v>6</v>
      </c>
      <c r="F189" s="99"/>
      <c r="G189" s="100"/>
      <c r="H189" s="101"/>
      <c r="I189" s="101"/>
      <c r="J189" s="101"/>
      <c r="K189" s="101"/>
      <c r="L189" s="101"/>
      <c r="M189" s="101"/>
      <c r="N189" s="101"/>
      <c r="O189" s="101"/>
      <c r="P189" s="101"/>
      <c r="Q189" s="190" t="s">
        <v>361</v>
      </c>
      <c r="R189" s="29"/>
      <c r="S189" s="83"/>
    </row>
    <row r="190" spans="1:19" s="82" customFormat="1" ht="43.5" customHeight="1">
      <c r="A190" s="160"/>
      <c r="B190" s="160"/>
      <c r="C190" s="198"/>
      <c r="D190" s="197"/>
      <c r="E190" s="10" t="s">
        <v>7</v>
      </c>
      <c r="F190" s="99" t="s">
        <v>364</v>
      </c>
      <c r="G190" s="100">
        <f>SUM(H190,K190,N190,O190,P190)</f>
        <v>700000</v>
      </c>
      <c r="H190" s="101">
        <v>0</v>
      </c>
      <c r="I190" s="101">
        <v>0</v>
      </c>
      <c r="J190" s="101">
        <f>H190-I190</f>
        <v>0</v>
      </c>
      <c r="K190" s="101">
        <v>0</v>
      </c>
      <c r="L190" s="101">
        <v>0</v>
      </c>
      <c r="M190" s="101">
        <f>K190-L190</f>
        <v>0</v>
      </c>
      <c r="N190" s="101">
        <v>50000</v>
      </c>
      <c r="O190" s="101">
        <v>650000</v>
      </c>
      <c r="P190" s="101">
        <v>0</v>
      </c>
      <c r="Q190" s="190"/>
      <c r="R190" s="29"/>
      <c r="S190" s="83"/>
    </row>
    <row r="191" spans="1:19" s="82" customFormat="1" ht="43.5" customHeight="1">
      <c r="A191" s="160"/>
      <c r="B191" s="160"/>
      <c r="C191" s="198"/>
      <c r="D191" s="197"/>
      <c r="E191" s="10" t="s">
        <v>8</v>
      </c>
      <c r="F191" s="11"/>
      <c r="G191" s="101">
        <f t="shared" ref="G191:P191" si="61">G190-G189</f>
        <v>700000</v>
      </c>
      <c r="H191" s="101">
        <f t="shared" si="61"/>
        <v>0</v>
      </c>
      <c r="I191" s="101">
        <f t="shared" si="61"/>
        <v>0</v>
      </c>
      <c r="J191" s="101">
        <f t="shared" si="61"/>
        <v>0</v>
      </c>
      <c r="K191" s="101">
        <f t="shared" si="61"/>
        <v>0</v>
      </c>
      <c r="L191" s="101">
        <f t="shared" si="61"/>
        <v>0</v>
      </c>
      <c r="M191" s="101">
        <f t="shared" si="61"/>
        <v>0</v>
      </c>
      <c r="N191" s="101">
        <f t="shared" si="61"/>
        <v>50000</v>
      </c>
      <c r="O191" s="101">
        <f t="shared" si="61"/>
        <v>650000</v>
      </c>
      <c r="P191" s="101">
        <f t="shared" si="61"/>
        <v>0</v>
      </c>
      <c r="Q191" s="190"/>
      <c r="R191" s="29"/>
      <c r="S191" s="83"/>
    </row>
    <row r="192" spans="1:19" s="82" customFormat="1" ht="43.5" customHeight="1">
      <c r="A192" s="159" t="s">
        <v>31</v>
      </c>
      <c r="B192" s="159" t="s">
        <v>32</v>
      </c>
      <c r="C192" s="198" t="s">
        <v>365</v>
      </c>
      <c r="D192" s="197" t="s">
        <v>34</v>
      </c>
      <c r="E192" s="10" t="s">
        <v>6</v>
      </c>
      <c r="F192" s="99"/>
      <c r="G192" s="100"/>
      <c r="H192" s="101"/>
      <c r="I192" s="101"/>
      <c r="J192" s="101"/>
      <c r="K192" s="101"/>
      <c r="L192" s="101"/>
      <c r="M192" s="101"/>
      <c r="N192" s="101"/>
      <c r="O192" s="101"/>
      <c r="P192" s="101"/>
      <c r="Q192" s="190" t="s">
        <v>361</v>
      </c>
      <c r="R192" s="29"/>
      <c r="S192" s="83"/>
    </row>
    <row r="193" spans="1:19" s="82" customFormat="1" ht="43.5" customHeight="1">
      <c r="A193" s="160"/>
      <c r="B193" s="160"/>
      <c r="C193" s="198"/>
      <c r="D193" s="197"/>
      <c r="E193" s="10" t="s">
        <v>7</v>
      </c>
      <c r="F193" s="99" t="s">
        <v>366</v>
      </c>
      <c r="G193" s="100">
        <f>SUM(H193,K193,N193,O193,P193)</f>
        <v>1600000</v>
      </c>
      <c r="H193" s="101">
        <v>0</v>
      </c>
      <c r="I193" s="101">
        <v>0</v>
      </c>
      <c r="J193" s="101">
        <f>H193-I193</f>
        <v>0</v>
      </c>
      <c r="K193" s="101">
        <v>0</v>
      </c>
      <c r="L193" s="101">
        <v>0</v>
      </c>
      <c r="M193" s="101">
        <f>K193-L193</f>
        <v>0</v>
      </c>
      <c r="N193" s="101">
        <v>70000</v>
      </c>
      <c r="O193" s="101">
        <v>1530000</v>
      </c>
      <c r="P193" s="101">
        <v>0</v>
      </c>
      <c r="Q193" s="190"/>
      <c r="R193" s="29"/>
      <c r="S193" s="83"/>
    </row>
    <row r="194" spans="1:19" s="82" customFormat="1" ht="43.5" customHeight="1">
      <c r="A194" s="160"/>
      <c r="B194" s="160"/>
      <c r="C194" s="198"/>
      <c r="D194" s="197"/>
      <c r="E194" s="10" t="s">
        <v>8</v>
      </c>
      <c r="F194" s="11"/>
      <c r="G194" s="101">
        <f t="shared" ref="G194:P194" si="62">G193-G192</f>
        <v>1600000</v>
      </c>
      <c r="H194" s="101">
        <f t="shared" si="62"/>
        <v>0</v>
      </c>
      <c r="I194" s="101">
        <f t="shared" si="62"/>
        <v>0</v>
      </c>
      <c r="J194" s="101">
        <f t="shared" si="62"/>
        <v>0</v>
      </c>
      <c r="K194" s="101">
        <f t="shared" si="62"/>
        <v>0</v>
      </c>
      <c r="L194" s="101">
        <f t="shared" si="62"/>
        <v>0</v>
      </c>
      <c r="M194" s="101">
        <f t="shared" si="62"/>
        <v>0</v>
      </c>
      <c r="N194" s="101">
        <f t="shared" si="62"/>
        <v>70000</v>
      </c>
      <c r="O194" s="101">
        <f t="shared" si="62"/>
        <v>1530000</v>
      </c>
      <c r="P194" s="101">
        <f t="shared" si="62"/>
        <v>0</v>
      </c>
      <c r="Q194" s="190"/>
      <c r="R194" s="29"/>
      <c r="S194" s="83"/>
    </row>
    <row r="195" spans="1:19" s="82" customFormat="1" ht="50.25" customHeight="1">
      <c r="A195" s="258" t="s">
        <v>31</v>
      </c>
      <c r="B195" s="258" t="s">
        <v>32</v>
      </c>
      <c r="C195" s="302" t="s">
        <v>367</v>
      </c>
      <c r="D195" s="303" t="s">
        <v>34</v>
      </c>
      <c r="E195" s="135" t="s">
        <v>6</v>
      </c>
      <c r="F195" s="120" t="s">
        <v>368</v>
      </c>
      <c r="G195" s="121">
        <f>SUM(H195,K195,N195,O195,P195)</f>
        <v>654680</v>
      </c>
      <c r="H195" s="122">
        <v>0</v>
      </c>
      <c r="I195" s="122">
        <v>0</v>
      </c>
      <c r="J195" s="122">
        <f>H195-I195</f>
        <v>0</v>
      </c>
      <c r="K195" s="122">
        <v>302160</v>
      </c>
      <c r="L195" s="122">
        <v>14502</v>
      </c>
      <c r="M195" s="122">
        <f>K195-L195</f>
        <v>287658</v>
      </c>
      <c r="N195" s="122">
        <v>352520</v>
      </c>
      <c r="O195" s="122">
        <v>0</v>
      </c>
      <c r="P195" s="122">
        <v>0</v>
      </c>
      <c r="Q195" s="286" t="s">
        <v>335</v>
      </c>
      <c r="R195" s="29"/>
      <c r="S195" s="264" t="s">
        <v>356</v>
      </c>
    </row>
    <row r="196" spans="1:19" s="82" customFormat="1" ht="50.25" customHeight="1">
      <c r="A196" s="259"/>
      <c r="B196" s="259"/>
      <c r="C196" s="302"/>
      <c r="D196" s="303"/>
      <c r="E196" s="135" t="s">
        <v>7</v>
      </c>
      <c r="F196" s="120" t="s">
        <v>368</v>
      </c>
      <c r="G196" s="121">
        <f>SUM(H196,K196,N196,O196,P196)</f>
        <v>654680</v>
      </c>
      <c r="H196" s="122">
        <v>0</v>
      </c>
      <c r="I196" s="122">
        <v>0</v>
      </c>
      <c r="J196" s="122">
        <f>H196-I196</f>
        <v>0</v>
      </c>
      <c r="K196" s="122">
        <v>302160</v>
      </c>
      <c r="L196" s="122">
        <v>14502</v>
      </c>
      <c r="M196" s="122">
        <f>K196-L196</f>
        <v>287658</v>
      </c>
      <c r="N196" s="122">
        <v>352520</v>
      </c>
      <c r="O196" s="122">
        <v>0</v>
      </c>
      <c r="P196" s="122">
        <v>0</v>
      </c>
      <c r="Q196" s="286"/>
      <c r="R196" s="29"/>
      <c r="S196" s="264"/>
    </row>
    <row r="197" spans="1:19" s="82" customFormat="1" ht="50.25" customHeight="1">
      <c r="A197" s="259"/>
      <c r="B197" s="259"/>
      <c r="C197" s="302"/>
      <c r="D197" s="303"/>
      <c r="E197" s="135" t="s">
        <v>8</v>
      </c>
      <c r="F197" s="136"/>
      <c r="G197" s="122">
        <f t="shared" ref="G197:P197" si="63">G196-G195</f>
        <v>0</v>
      </c>
      <c r="H197" s="122">
        <f t="shared" si="63"/>
        <v>0</v>
      </c>
      <c r="I197" s="122">
        <f t="shared" si="63"/>
        <v>0</v>
      </c>
      <c r="J197" s="122">
        <f t="shared" si="63"/>
        <v>0</v>
      </c>
      <c r="K197" s="122">
        <f t="shared" si="63"/>
        <v>0</v>
      </c>
      <c r="L197" s="122">
        <f t="shared" si="63"/>
        <v>0</v>
      </c>
      <c r="M197" s="122">
        <f t="shared" si="63"/>
        <v>0</v>
      </c>
      <c r="N197" s="122">
        <f t="shared" si="63"/>
        <v>0</v>
      </c>
      <c r="O197" s="122">
        <f t="shared" si="63"/>
        <v>0</v>
      </c>
      <c r="P197" s="122">
        <f t="shared" si="63"/>
        <v>0</v>
      </c>
      <c r="Q197" s="286"/>
      <c r="R197" s="29"/>
      <c r="S197" s="264"/>
    </row>
    <row r="198" spans="1:19" s="82" customFormat="1" ht="50.25" customHeight="1">
      <c r="A198" s="258" t="s">
        <v>31</v>
      </c>
      <c r="B198" s="258" t="s">
        <v>32</v>
      </c>
      <c r="C198" s="302" t="s">
        <v>369</v>
      </c>
      <c r="D198" s="303" t="s">
        <v>34</v>
      </c>
      <c r="E198" s="135" t="s">
        <v>6</v>
      </c>
      <c r="F198" s="120" t="s">
        <v>1298</v>
      </c>
      <c r="G198" s="121">
        <f>SUM(H198,K198,N198,O198,P198)</f>
        <v>322304</v>
      </c>
      <c r="H198" s="122">
        <v>0</v>
      </c>
      <c r="I198" s="122">
        <v>0</v>
      </c>
      <c r="J198" s="122">
        <f>H198-I198</f>
        <v>0</v>
      </c>
      <c r="K198" s="122">
        <v>120864</v>
      </c>
      <c r="L198" s="122">
        <v>0</v>
      </c>
      <c r="M198" s="122">
        <f>K198-L198</f>
        <v>120864</v>
      </c>
      <c r="N198" s="122">
        <v>201440</v>
      </c>
      <c r="O198" s="122">
        <v>0</v>
      </c>
      <c r="P198" s="122">
        <v>0</v>
      </c>
      <c r="Q198" s="286" t="s">
        <v>370</v>
      </c>
      <c r="R198" s="29"/>
      <c r="S198" s="264" t="s">
        <v>356</v>
      </c>
    </row>
    <row r="199" spans="1:19" s="82" customFormat="1" ht="50.25" customHeight="1">
      <c r="A199" s="259"/>
      <c r="B199" s="259"/>
      <c r="C199" s="302"/>
      <c r="D199" s="303"/>
      <c r="E199" s="135" t="s">
        <v>7</v>
      </c>
      <c r="F199" s="120" t="s">
        <v>1298</v>
      </c>
      <c r="G199" s="121">
        <f>SUM(H199,K199,N199,O199,P199)</f>
        <v>322304</v>
      </c>
      <c r="H199" s="122">
        <v>0</v>
      </c>
      <c r="I199" s="122">
        <v>0</v>
      </c>
      <c r="J199" s="122">
        <f>H199-I199</f>
        <v>0</v>
      </c>
      <c r="K199" s="122">
        <v>120864</v>
      </c>
      <c r="L199" s="122">
        <v>0</v>
      </c>
      <c r="M199" s="122">
        <f>K199-L199</f>
        <v>120864</v>
      </c>
      <c r="N199" s="122">
        <v>201440</v>
      </c>
      <c r="O199" s="122">
        <v>0</v>
      </c>
      <c r="P199" s="122">
        <v>0</v>
      </c>
      <c r="Q199" s="286"/>
      <c r="R199" s="29"/>
      <c r="S199" s="264"/>
    </row>
    <row r="200" spans="1:19" s="82" customFormat="1" ht="50.25" customHeight="1">
      <c r="A200" s="259"/>
      <c r="B200" s="259"/>
      <c r="C200" s="302"/>
      <c r="D200" s="303"/>
      <c r="E200" s="135" t="s">
        <v>8</v>
      </c>
      <c r="F200" s="136"/>
      <c r="G200" s="122">
        <f t="shared" ref="G200:P200" si="64">G199-G198</f>
        <v>0</v>
      </c>
      <c r="H200" s="122">
        <f t="shared" si="64"/>
        <v>0</v>
      </c>
      <c r="I200" s="122">
        <f t="shared" si="64"/>
        <v>0</v>
      </c>
      <c r="J200" s="122">
        <f t="shared" si="64"/>
        <v>0</v>
      </c>
      <c r="K200" s="122">
        <f t="shared" si="64"/>
        <v>0</v>
      </c>
      <c r="L200" s="122">
        <f t="shared" si="64"/>
        <v>0</v>
      </c>
      <c r="M200" s="122">
        <f t="shared" si="64"/>
        <v>0</v>
      </c>
      <c r="N200" s="122">
        <f t="shared" si="64"/>
        <v>0</v>
      </c>
      <c r="O200" s="122">
        <f t="shared" si="64"/>
        <v>0</v>
      </c>
      <c r="P200" s="122">
        <f t="shared" si="64"/>
        <v>0</v>
      </c>
      <c r="Q200" s="286"/>
      <c r="R200" s="29"/>
      <c r="S200" s="264"/>
    </row>
    <row r="201" spans="1:19" s="82" customFormat="1" ht="42" customHeight="1">
      <c r="A201" s="270" t="s">
        <v>371</v>
      </c>
      <c r="B201" s="270" t="s">
        <v>372</v>
      </c>
      <c r="C201" s="270" t="s">
        <v>373</v>
      </c>
      <c r="D201" s="272" t="s">
        <v>374</v>
      </c>
      <c r="E201" s="115" t="s">
        <v>6</v>
      </c>
      <c r="F201" s="129" t="s">
        <v>378</v>
      </c>
      <c r="G201" s="116">
        <f>SUM(H201,K201,N201,O201,P201)</f>
        <v>187302000</v>
      </c>
      <c r="H201" s="116">
        <v>178903000</v>
      </c>
      <c r="I201" s="116">
        <v>178903000</v>
      </c>
      <c r="J201" s="116">
        <f>H201-I201</f>
        <v>0</v>
      </c>
      <c r="K201" s="116">
        <v>8399000</v>
      </c>
      <c r="L201" s="116">
        <v>7532468</v>
      </c>
      <c r="M201" s="116">
        <f>K201-L201</f>
        <v>866532</v>
      </c>
      <c r="N201" s="116">
        <v>0</v>
      </c>
      <c r="O201" s="116">
        <v>0</v>
      </c>
      <c r="P201" s="116">
        <v>0</v>
      </c>
      <c r="Q201" s="273" t="s">
        <v>376</v>
      </c>
      <c r="R201" s="267"/>
      <c r="S201" s="151" t="s">
        <v>377</v>
      </c>
    </row>
    <row r="202" spans="1:19" s="82" customFormat="1" ht="42" customHeight="1">
      <c r="A202" s="270"/>
      <c r="B202" s="270"/>
      <c r="C202" s="270"/>
      <c r="D202" s="272"/>
      <c r="E202" s="115" t="s">
        <v>7</v>
      </c>
      <c r="F202" s="129" t="s">
        <v>378</v>
      </c>
      <c r="G202" s="116">
        <f>SUM(H202,K202,N202,O202,P202)</f>
        <v>187302000</v>
      </c>
      <c r="H202" s="116">
        <v>178903000</v>
      </c>
      <c r="I202" s="116">
        <v>178903000</v>
      </c>
      <c r="J202" s="116">
        <f>H202-I202</f>
        <v>0</v>
      </c>
      <c r="K202" s="116">
        <v>8399000</v>
      </c>
      <c r="L202" s="116">
        <v>7532468</v>
      </c>
      <c r="M202" s="116">
        <f>K202-L202</f>
        <v>866532</v>
      </c>
      <c r="N202" s="116">
        <v>0</v>
      </c>
      <c r="O202" s="116">
        <v>0</v>
      </c>
      <c r="P202" s="116">
        <v>0</v>
      </c>
      <c r="Q202" s="273"/>
      <c r="R202" s="268"/>
      <c r="S202" s="151"/>
    </row>
    <row r="203" spans="1:19" s="82" customFormat="1" ht="42" customHeight="1">
      <c r="A203" s="270"/>
      <c r="B203" s="270"/>
      <c r="C203" s="270"/>
      <c r="D203" s="272"/>
      <c r="E203" s="115" t="s">
        <v>8</v>
      </c>
      <c r="F203" s="129"/>
      <c r="G203" s="117">
        <f t="shared" ref="G203:P203" si="65">G202-G201</f>
        <v>0</v>
      </c>
      <c r="H203" s="117">
        <f t="shared" si="65"/>
        <v>0</v>
      </c>
      <c r="I203" s="117">
        <f t="shared" si="65"/>
        <v>0</v>
      </c>
      <c r="J203" s="117">
        <f t="shared" si="65"/>
        <v>0</v>
      </c>
      <c r="K203" s="117">
        <f t="shared" si="65"/>
        <v>0</v>
      </c>
      <c r="L203" s="117">
        <f t="shared" si="65"/>
        <v>0</v>
      </c>
      <c r="M203" s="117">
        <f t="shared" si="65"/>
        <v>0</v>
      </c>
      <c r="N203" s="117">
        <f t="shared" si="65"/>
        <v>0</v>
      </c>
      <c r="O203" s="117">
        <f t="shared" si="65"/>
        <v>0</v>
      </c>
      <c r="P203" s="117">
        <f t="shared" si="65"/>
        <v>0</v>
      </c>
      <c r="Q203" s="273"/>
      <c r="R203" s="269"/>
      <c r="S203" s="151"/>
    </row>
    <row r="204" spans="1:19" s="82" customFormat="1" ht="50.25" customHeight="1">
      <c r="A204" s="300" t="s">
        <v>379</v>
      </c>
      <c r="B204" s="300" t="s">
        <v>372</v>
      </c>
      <c r="C204" s="300" t="s">
        <v>380</v>
      </c>
      <c r="D204" s="272" t="s">
        <v>374</v>
      </c>
      <c r="E204" s="115" t="s">
        <v>6</v>
      </c>
      <c r="F204" s="129" t="s">
        <v>54</v>
      </c>
      <c r="G204" s="116">
        <f>SUM(H204,K204,N204,O204,P204)</f>
        <v>614000</v>
      </c>
      <c r="H204" s="117">
        <v>614000</v>
      </c>
      <c r="I204" s="117">
        <v>0</v>
      </c>
      <c r="J204" s="116">
        <f>H204-I204</f>
        <v>614000</v>
      </c>
      <c r="K204" s="116">
        <v>0</v>
      </c>
      <c r="L204" s="116">
        <v>0</v>
      </c>
      <c r="M204" s="116">
        <f>K204-L204</f>
        <v>0</v>
      </c>
      <c r="N204" s="116">
        <v>0</v>
      </c>
      <c r="O204" s="116">
        <v>0</v>
      </c>
      <c r="P204" s="116">
        <v>0</v>
      </c>
      <c r="Q204" s="273" t="s">
        <v>381</v>
      </c>
      <c r="R204" s="267"/>
      <c r="S204" s="83"/>
    </row>
    <row r="205" spans="1:19" s="8" customFormat="1" ht="50.25" customHeight="1">
      <c r="A205" s="301"/>
      <c r="B205" s="301"/>
      <c r="C205" s="300"/>
      <c r="D205" s="272"/>
      <c r="E205" s="115" t="s">
        <v>7</v>
      </c>
      <c r="F205" s="129" t="s">
        <v>54</v>
      </c>
      <c r="G205" s="116">
        <f>SUM(H205,K205,N205,O205,P205)</f>
        <v>614000</v>
      </c>
      <c r="H205" s="117">
        <v>614000</v>
      </c>
      <c r="I205" s="117">
        <v>0</v>
      </c>
      <c r="J205" s="116">
        <f>H205-I205</f>
        <v>614000</v>
      </c>
      <c r="K205" s="116">
        <v>0</v>
      </c>
      <c r="L205" s="116">
        <v>0</v>
      </c>
      <c r="M205" s="116">
        <f>K205-L205</f>
        <v>0</v>
      </c>
      <c r="N205" s="116">
        <v>0</v>
      </c>
      <c r="O205" s="116">
        <v>0</v>
      </c>
      <c r="P205" s="116">
        <v>0</v>
      </c>
      <c r="Q205" s="273"/>
      <c r="R205" s="268"/>
      <c r="S205" s="20"/>
    </row>
    <row r="206" spans="1:19" s="82" customFormat="1" ht="41.25" customHeight="1">
      <c r="A206" s="301"/>
      <c r="B206" s="301"/>
      <c r="C206" s="300"/>
      <c r="D206" s="272"/>
      <c r="E206" s="115" t="s">
        <v>8</v>
      </c>
      <c r="F206" s="129"/>
      <c r="G206" s="117">
        <f t="shared" ref="G206:P206" si="66">G205-G204</f>
        <v>0</v>
      </c>
      <c r="H206" s="117">
        <f t="shared" si="66"/>
        <v>0</v>
      </c>
      <c r="I206" s="117">
        <f t="shared" si="66"/>
        <v>0</v>
      </c>
      <c r="J206" s="117">
        <f t="shared" si="66"/>
        <v>0</v>
      </c>
      <c r="K206" s="117">
        <f t="shared" si="66"/>
        <v>0</v>
      </c>
      <c r="L206" s="117">
        <f t="shared" si="66"/>
        <v>0</v>
      </c>
      <c r="M206" s="117">
        <f t="shared" si="66"/>
        <v>0</v>
      </c>
      <c r="N206" s="117">
        <f t="shared" si="66"/>
        <v>0</v>
      </c>
      <c r="O206" s="117">
        <f t="shared" si="66"/>
        <v>0</v>
      </c>
      <c r="P206" s="117">
        <f t="shared" si="66"/>
        <v>0</v>
      </c>
      <c r="Q206" s="273"/>
      <c r="R206" s="269"/>
      <c r="S206" s="83"/>
    </row>
    <row r="207" spans="1:19" s="82" customFormat="1" ht="51.75" customHeight="1">
      <c r="A207" s="270" t="s">
        <v>104</v>
      </c>
      <c r="B207" s="270" t="s">
        <v>372</v>
      </c>
      <c r="C207" s="270" t="s">
        <v>105</v>
      </c>
      <c r="D207" s="272" t="s">
        <v>57</v>
      </c>
      <c r="E207" s="128" t="s">
        <v>151</v>
      </c>
      <c r="F207" s="129" t="s">
        <v>385</v>
      </c>
      <c r="G207" s="121">
        <f>SUM(H207,K207,N207,O207,P207)</f>
        <v>44200000</v>
      </c>
      <c r="H207" s="122">
        <v>20707891</v>
      </c>
      <c r="I207" s="122">
        <v>18203168</v>
      </c>
      <c r="J207" s="122">
        <f>H207-I207</f>
        <v>2504723</v>
      </c>
      <c r="K207" s="122">
        <v>8015000</v>
      </c>
      <c r="L207" s="122">
        <v>1478181</v>
      </c>
      <c r="M207" s="122">
        <f>K207-L207</f>
        <v>6536819</v>
      </c>
      <c r="N207" s="122">
        <v>7005000</v>
      </c>
      <c r="O207" s="122">
        <v>8472109</v>
      </c>
      <c r="P207" s="122">
        <v>0</v>
      </c>
      <c r="Q207" s="262" t="s">
        <v>383</v>
      </c>
      <c r="R207" s="267"/>
      <c r="S207" s="151" t="s">
        <v>384</v>
      </c>
    </row>
    <row r="208" spans="1:19" s="82" customFormat="1" ht="51.75" customHeight="1">
      <c r="A208" s="270"/>
      <c r="B208" s="270"/>
      <c r="C208" s="270"/>
      <c r="D208" s="272"/>
      <c r="E208" s="128" t="s">
        <v>143</v>
      </c>
      <c r="F208" s="129" t="s">
        <v>385</v>
      </c>
      <c r="G208" s="121">
        <f>SUM(H208,K208,N208,O208,P208)</f>
        <v>44200000</v>
      </c>
      <c r="H208" s="122">
        <v>20707891</v>
      </c>
      <c r="I208" s="122">
        <v>20461288</v>
      </c>
      <c r="J208" s="122">
        <f>H208-I208</f>
        <v>246603</v>
      </c>
      <c r="K208" s="122">
        <v>8015000</v>
      </c>
      <c r="L208" s="122">
        <v>1478181</v>
      </c>
      <c r="M208" s="122">
        <f>K208-L208</f>
        <v>6536819</v>
      </c>
      <c r="N208" s="122">
        <v>7005000</v>
      </c>
      <c r="O208" s="122">
        <v>8472109</v>
      </c>
      <c r="P208" s="122">
        <v>0</v>
      </c>
      <c r="Q208" s="262"/>
      <c r="R208" s="268"/>
      <c r="S208" s="151"/>
    </row>
    <row r="209" spans="1:19" s="82" customFormat="1" ht="39.75" customHeight="1">
      <c r="A209" s="270"/>
      <c r="B209" s="270"/>
      <c r="C209" s="270"/>
      <c r="D209" s="272"/>
      <c r="E209" s="128" t="s">
        <v>8</v>
      </c>
      <c r="F209" s="120"/>
      <c r="G209" s="122">
        <f t="shared" ref="G209:P209" si="67">G208-G207</f>
        <v>0</v>
      </c>
      <c r="H209" s="122">
        <f t="shared" si="67"/>
        <v>0</v>
      </c>
      <c r="I209" s="122">
        <f t="shared" si="67"/>
        <v>2258120</v>
      </c>
      <c r="J209" s="122">
        <f t="shared" si="67"/>
        <v>-2258120</v>
      </c>
      <c r="K209" s="122">
        <f t="shared" si="67"/>
        <v>0</v>
      </c>
      <c r="L209" s="122">
        <f t="shared" si="67"/>
        <v>0</v>
      </c>
      <c r="M209" s="122">
        <f t="shared" si="67"/>
        <v>0</v>
      </c>
      <c r="N209" s="122">
        <f t="shared" si="67"/>
        <v>0</v>
      </c>
      <c r="O209" s="122">
        <f t="shared" si="67"/>
        <v>0</v>
      </c>
      <c r="P209" s="122">
        <f t="shared" si="67"/>
        <v>0</v>
      </c>
      <c r="Q209" s="262"/>
      <c r="R209" s="269"/>
      <c r="S209" s="151"/>
    </row>
    <row r="210" spans="1:19" s="82" customFormat="1" ht="45.75" customHeight="1">
      <c r="A210" s="270" t="s">
        <v>55</v>
      </c>
      <c r="B210" s="270" t="s">
        <v>372</v>
      </c>
      <c r="C210" s="270" t="s">
        <v>106</v>
      </c>
      <c r="D210" s="272" t="s">
        <v>57</v>
      </c>
      <c r="E210" s="132" t="s">
        <v>6</v>
      </c>
      <c r="F210" s="120" t="s">
        <v>387</v>
      </c>
      <c r="G210" s="121">
        <f>SUM(H210,K210,N210,O210,P210)</f>
        <v>23160000</v>
      </c>
      <c r="H210" s="122">
        <v>2083618</v>
      </c>
      <c r="I210" s="122">
        <v>922883</v>
      </c>
      <c r="J210" s="122">
        <f>H210-I210</f>
        <v>1160735</v>
      </c>
      <c r="K210" s="122">
        <v>2002880</v>
      </c>
      <c r="L210" s="122">
        <v>524971</v>
      </c>
      <c r="M210" s="122">
        <f>K210-L210</f>
        <v>1477909</v>
      </c>
      <c r="N210" s="122">
        <v>1705000</v>
      </c>
      <c r="O210" s="122">
        <v>17368502</v>
      </c>
      <c r="P210" s="122">
        <v>0</v>
      </c>
      <c r="Q210" s="262" t="s">
        <v>386</v>
      </c>
      <c r="R210" s="267"/>
      <c r="S210" s="151" t="s">
        <v>384</v>
      </c>
    </row>
    <row r="211" spans="1:19" s="82" customFormat="1" ht="45.75" customHeight="1">
      <c r="A211" s="271"/>
      <c r="B211" s="271"/>
      <c r="C211" s="271"/>
      <c r="D211" s="272"/>
      <c r="E211" s="132" t="s">
        <v>7</v>
      </c>
      <c r="F211" s="120" t="s">
        <v>387</v>
      </c>
      <c r="G211" s="121">
        <f>SUM(H211,K211,N211,O211,P211)</f>
        <v>23160000</v>
      </c>
      <c r="H211" s="122">
        <v>2083618</v>
      </c>
      <c r="I211" s="122">
        <v>1667123</v>
      </c>
      <c r="J211" s="122">
        <f>H211-I211</f>
        <v>416495</v>
      </c>
      <c r="K211" s="122">
        <v>2002880</v>
      </c>
      <c r="L211" s="122">
        <v>524971</v>
      </c>
      <c r="M211" s="122">
        <f>K211-L211</f>
        <v>1477909</v>
      </c>
      <c r="N211" s="122">
        <v>1705000</v>
      </c>
      <c r="O211" s="122">
        <v>17368502</v>
      </c>
      <c r="P211" s="122">
        <v>0</v>
      </c>
      <c r="Q211" s="262"/>
      <c r="R211" s="268"/>
      <c r="S211" s="151"/>
    </row>
    <row r="212" spans="1:19" s="82" customFormat="1" ht="44.25" customHeight="1">
      <c r="A212" s="271"/>
      <c r="B212" s="271"/>
      <c r="C212" s="271"/>
      <c r="D212" s="272"/>
      <c r="E212" s="132" t="s">
        <v>8</v>
      </c>
      <c r="F212" s="123"/>
      <c r="G212" s="122">
        <f>G211-G210</f>
        <v>0</v>
      </c>
      <c r="H212" s="122">
        <f t="shared" ref="H212:P212" si="68">H211-H210</f>
        <v>0</v>
      </c>
      <c r="I212" s="122">
        <f t="shared" si="68"/>
        <v>744240</v>
      </c>
      <c r="J212" s="122">
        <f t="shared" si="68"/>
        <v>-744240</v>
      </c>
      <c r="K212" s="122">
        <f t="shared" si="68"/>
        <v>0</v>
      </c>
      <c r="L212" s="122">
        <f t="shared" si="68"/>
        <v>0</v>
      </c>
      <c r="M212" s="122">
        <f t="shared" si="68"/>
        <v>0</v>
      </c>
      <c r="N212" s="122">
        <f t="shared" si="68"/>
        <v>0</v>
      </c>
      <c r="O212" s="122">
        <f t="shared" si="68"/>
        <v>0</v>
      </c>
      <c r="P212" s="122">
        <f t="shared" si="68"/>
        <v>0</v>
      </c>
      <c r="Q212" s="262"/>
      <c r="R212" s="269"/>
      <c r="S212" s="151"/>
    </row>
    <row r="213" spans="1:19" s="82" customFormat="1" ht="45.75" customHeight="1">
      <c r="A213" s="270" t="s">
        <v>55</v>
      </c>
      <c r="B213" s="270" t="s">
        <v>372</v>
      </c>
      <c r="C213" s="270" t="s">
        <v>56</v>
      </c>
      <c r="D213" s="272" t="s">
        <v>57</v>
      </c>
      <c r="E213" s="128" t="s">
        <v>6</v>
      </c>
      <c r="F213" s="120" t="s">
        <v>1299</v>
      </c>
      <c r="G213" s="121">
        <f>SUM(H213,K213,N213,O213,P213)</f>
        <v>26100000</v>
      </c>
      <c r="H213" s="122">
        <v>20000</v>
      </c>
      <c r="I213" s="122">
        <v>17690</v>
      </c>
      <c r="J213" s="122">
        <f>H213-I213</f>
        <v>2310</v>
      </c>
      <c r="K213" s="122">
        <v>300000</v>
      </c>
      <c r="L213" s="122">
        <v>0</v>
      </c>
      <c r="M213" s="122">
        <f>K213-L213</f>
        <v>300000</v>
      </c>
      <c r="N213" s="122">
        <v>0</v>
      </c>
      <c r="O213" s="122">
        <v>15740000</v>
      </c>
      <c r="P213" s="122">
        <v>10040000</v>
      </c>
      <c r="Q213" s="262" t="s">
        <v>388</v>
      </c>
      <c r="R213" s="267"/>
      <c r="S213" s="151" t="s">
        <v>384</v>
      </c>
    </row>
    <row r="214" spans="1:19" s="82" customFormat="1" ht="45.75" customHeight="1">
      <c r="A214" s="271"/>
      <c r="B214" s="271"/>
      <c r="C214" s="271"/>
      <c r="D214" s="272"/>
      <c r="E214" s="128" t="s">
        <v>7</v>
      </c>
      <c r="F214" s="120" t="s">
        <v>389</v>
      </c>
      <c r="G214" s="121">
        <f>SUM(H214,K214,N214,O214,P214)</f>
        <v>26100000</v>
      </c>
      <c r="H214" s="122">
        <v>20000</v>
      </c>
      <c r="I214" s="122">
        <v>17690</v>
      </c>
      <c r="J214" s="122">
        <f>H214-I214</f>
        <v>2310</v>
      </c>
      <c r="K214" s="122">
        <v>300000</v>
      </c>
      <c r="L214" s="122">
        <v>0</v>
      </c>
      <c r="M214" s="122">
        <f>K214-L214</f>
        <v>300000</v>
      </c>
      <c r="N214" s="122">
        <v>0</v>
      </c>
      <c r="O214" s="122">
        <v>15740000</v>
      </c>
      <c r="P214" s="122">
        <v>10040000</v>
      </c>
      <c r="Q214" s="262"/>
      <c r="R214" s="268"/>
      <c r="S214" s="151"/>
    </row>
    <row r="215" spans="1:19" s="82" customFormat="1" ht="45.75" customHeight="1">
      <c r="A215" s="271"/>
      <c r="B215" s="271"/>
      <c r="C215" s="271"/>
      <c r="D215" s="272"/>
      <c r="E215" s="128" t="s">
        <v>8</v>
      </c>
      <c r="F215" s="123"/>
      <c r="G215" s="122">
        <f>G214-G213</f>
        <v>0</v>
      </c>
      <c r="H215" s="122">
        <f t="shared" ref="H215:P215" si="69">H214-H213</f>
        <v>0</v>
      </c>
      <c r="I215" s="122">
        <f t="shared" si="69"/>
        <v>0</v>
      </c>
      <c r="J215" s="122">
        <f t="shared" si="69"/>
        <v>0</v>
      </c>
      <c r="K215" s="122">
        <f t="shared" si="69"/>
        <v>0</v>
      </c>
      <c r="L215" s="122">
        <f t="shared" si="69"/>
        <v>0</v>
      </c>
      <c r="M215" s="122">
        <f t="shared" si="69"/>
        <v>0</v>
      </c>
      <c r="N215" s="122">
        <f t="shared" si="69"/>
        <v>0</v>
      </c>
      <c r="O215" s="122">
        <f t="shared" si="69"/>
        <v>0</v>
      </c>
      <c r="P215" s="122">
        <f t="shared" si="69"/>
        <v>0</v>
      </c>
      <c r="Q215" s="262"/>
      <c r="R215" s="269"/>
      <c r="S215" s="151"/>
    </row>
    <row r="216" spans="1:19" s="82" customFormat="1" ht="46.5" customHeight="1">
      <c r="A216" s="270" t="s">
        <v>55</v>
      </c>
      <c r="B216" s="270" t="s">
        <v>372</v>
      </c>
      <c r="C216" s="270" t="s">
        <v>58</v>
      </c>
      <c r="D216" s="272" t="s">
        <v>57</v>
      </c>
      <c r="E216" s="128" t="s">
        <v>6</v>
      </c>
      <c r="F216" s="120" t="s">
        <v>390</v>
      </c>
      <c r="G216" s="121">
        <f>SUM(H216,K216,N216,O216,P216)</f>
        <v>35090000</v>
      </c>
      <c r="H216" s="122">
        <v>0</v>
      </c>
      <c r="I216" s="122">
        <v>0</v>
      </c>
      <c r="J216" s="122">
        <f>H216-I216</f>
        <v>0</v>
      </c>
      <c r="K216" s="122">
        <v>881388</v>
      </c>
      <c r="L216" s="122">
        <v>318924</v>
      </c>
      <c r="M216" s="122">
        <f>K216-L216</f>
        <v>562464</v>
      </c>
      <c r="N216" s="122">
        <v>1004000</v>
      </c>
      <c r="O216" s="122">
        <v>4814612</v>
      </c>
      <c r="P216" s="122">
        <v>28390000</v>
      </c>
      <c r="Q216" s="262" t="s">
        <v>391</v>
      </c>
      <c r="R216" s="267"/>
      <c r="S216" s="83"/>
    </row>
    <row r="217" spans="1:19" s="82" customFormat="1" ht="46.5" customHeight="1">
      <c r="A217" s="270"/>
      <c r="B217" s="270"/>
      <c r="C217" s="270"/>
      <c r="D217" s="272"/>
      <c r="E217" s="128" t="s">
        <v>7</v>
      </c>
      <c r="F217" s="120" t="s">
        <v>390</v>
      </c>
      <c r="G217" s="121">
        <f>SUM(H217,K217,N217,O217,P217)</f>
        <v>35090000</v>
      </c>
      <c r="H217" s="122">
        <v>0</v>
      </c>
      <c r="I217" s="122">
        <v>0</v>
      </c>
      <c r="J217" s="122">
        <f>H217-I217</f>
        <v>0</v>
      </c>
      <c r="K217" s="122">
        <v>881388</v>
      </c>
      <c r="L217" s="122">
        <v>318924</v>
      </c>
      <c r="M217" s="122">
        <f>K217-L217</f>
        <v>562464</v>
      </c>
      <c r="N217" s="122">
        <v>1004000</v>
      </c>
      <c r="O217" s="122">
        <v>4814612</v>
      </c>
      <c r="P217" s="122">
        <v>28390000</v>
      </c>
      <c r="Q217" s="262"/>
      <c r="R217" s="268"/>
      <c r="S217" s="83"/>
    </row>
    <row r="218" spans="1:19" s="82" customFormat="1" ht="46.5" customHeight="1">
      <c r="A218" s="270"/>
      <c r="B218" s="270"/>
      <c r="C218" s="270"/>
      <c r="D218" s="272"/>
      <c r="E218" s="128" t="s">
        <v>8</v>
      </c>
      <c r="F218" s="123"/>
      <c r="G218" s="122">
        <f>G217-G216</f>
        <v>0</v>
      </c>
      <c r="H218" s="122">
        <f t="shared" ref="H218:P218" si="70">H217-H216</f>
        <v>0</v>
      </c>
      <c r="I218" s="122">
        <f t="shared" si="70"/>
        <v>0</v>
      </c>
      <c r="J218" s="122">
        <f t="shared" si="70"/>
        <v>0</v>
      </c>
      <c r="K218" s="122">
        <f t="shared" si="70"/>
        <v>0</v>
      </c>
      <c r="L218" s="122">
        <f t="shared" si="70"/>
        <v>0</v>
      </c>
      <c r="M218" s="122">
        <f t="shared" si="70"/>
        <v>0</v>
      </c>
      <c r="N218" s="122">
        <f t="shared" si="70"/>
        <v>0</v>
      </c>
      <c r="O218" s="122">
        <f t="shared" si="70"/>
        <v>0</v>
      </c>
      <c r="P218" s="122">
        <f t="shared" si="70"/>
        <v>0</v>
      </c>
      <c r="Q218" s="262"/>
      <c r="R218" s="269"/>
      <c r="S218" s="83"/>
    </row>
    <row r="219" spans="1:19" s="82" customFormat="1" ht="45" customHeight="1">
      <c r="A219" s="298" t="s">
        <v>392</v>
      </c>
      <c r="B219" s="270" t="s">
        <v>372</v>
      </c>
      <c r="C219" s="299" t="s">
        <v>393</v>
      </c>
      <c r="D219" s="297" t="s">
        <v>374</v>
      </c>
      <c r="E219" s="115" t="s">
        <v>6</v>
      </c>
      <c r="F219" s="118" t="s">
        <v>394</v>
      </c>
      <c r="G219" s="116">
        <f>SUM(H219,K219,N219,O219,P219)</f>
        <v>21005000</v>
      </c>
      <c r="H219" s="117">
        <v>1600000</v>
      </c>
      <c r="I219" s="117">
        <v>1600000</v>
      </c>
      <c r="J219" s="116">
        <f>H219-I219</f>
        <v>0</v>
      </c>
      <c r="K219" s="116">
        <v>16005000</v>
      </c>
      <c r="L219" s="116">
        <v>15065606</v>
      </c>
      <c r="M219" s="116">
        <f>K219-L219</f>
        <v>939394</v>
      </c>
      <c r="N219" s="116">
        <v>3400000</v>
      </c>
      <c r="O219" s="116">
        <v>0</v>
      </c>
      <c r="P219" s="116">
        <v>0</v>
      </c>
      <c r="Q219" s="273" t="s">
        <v>395</v>
      </c>
      <c r="R219" s="267"/>
      <c r="S219" s="151" t="s">
        <v>396</v>
      </c>
    </row>
    <row r="220" spans="1:19" s="82" customFormat="1" ht="45" customHeight="1">
      <c r="A220" s="298"/>
      <c r="B220" s="271"/>
      <c r="C220" s="299"/>
      <c r="D220" s="297"/>
      <c r="E220" s="115" t="s">
        <v>7</v>
      </c>
      <c r="F220" s="118" t="s">
        <v>394</v>
      </c>
      <c r="G220" s="116">
        <f>SUM(H220,K220,N220,O220,P220)</f>
        <v>21005000</v>
      </c>
      <c r="H220" s="117">
        <v>1600000</v>
      </c>
      <c r="I220" s="117">
        <v>1600000</v>
      </c>
      <c r="J220" s="116">
        <f>H220-I220</f>
        <v>0</v>
      </c>
      <c r="K220" s="116">
        <v>16005000</v>
      </c>
      <c r="L220" s="116">
        <v>15065606</v>
      </c>
      <c r="M220" s="116">
        <f>K220-L220</f>
        <v>939394</v>
      </c>
      <c r="N220" s="116">
        <v>3400000</v>
      </c>
      <c r="O220" s="116">
        <v>0</v>
      </c>
      <c r="P220" s="116">
        <v>0</v>
      </c>
      <c r="Q220" s="273"/>
      <c r="R220" s="268"/>
      <c r="S220" s="151"/>
    </row>
    <row r="221" spans="1:19" s="82" customFormat="1" ht="45" customHeight="1">
      <c r="A221" s="298"/>
      <c r="B221" s="271"/>
      <c r="C221" s="299"/>
      <c r="D221" s="297"/>
      <c r="E221" s="115" t="s">
        <v>8</v>
      </c>
      <c r="F221" s="129"/>
      <c r="G221" s="117">
        <f t="shared" ref="G221:P221" si="71">G220-G219</f>
        <v>0</v>
      </c>
      <c r="H221" s="117">
        <f t="shared" si="71"/>
        <v>0</v>
      </c>
      <c r="I221" s="117">
        <f t="shared" si="71"/>
        <v>0</v>
      </c>
      <c r="J221" s="117">
        <f t="shared" si="71"/>
        <v>0</v>
      </c>
      <c r="K221" s="117">
        <f t="shared" si="71"/>
        <v>0</v>
      </c>
      <c r="L221" s="117">
        <f t="shared" si="71"/>
        <v>0</v>
      </c>
      <c r="M221" s="117">
        <f t="shared" si="71"/>
        <v>0</v>
      </c>
      <c r="N221" s="117">
        <f t="shared" si="71"/>
        <v>0</v>
      </c>
      <c r="O221" s="117">
        <f t="shared" si="71"/>
        <v>0</v>
      </c>
      <c r="P221" s="117">
        <f t="shared" si="71"/>
        <v>0</v>
      </c>
      <c r="Q221" s="273"/>
      <c r="R221" s="269"/>
      <c r="S221" s="151"/>
    </row>
    <row r="222" spans="1:19" s="82" customFormat="1" ht="46.5" customHeight="1">
      <c r="A222" s="270" t="s">
        <v>21</v>
      </c>
      <c r="B222" s="270" t="s">
        <v>372</v>
      </c>
      <c r="C222" s="270" t="s">
        <v>397</v>
      </c>
      <c r="D222" s="272" t="s">
        <v>57</v>
      </c>
      <c r="E222" s="115" t="s">
        <v>6</v>
      </c>
      <c r="F222" s="118" t="s">
        <v>398</v>
      </c>
      <c r="G222" s="116">
        <f>SUM(H222,K222,N222,O222,P222)</f>
        <v>12200000</v>
      </c>
      <c r="H222" s="116">
        <v>0</v>
      </c>
      <c r="I222" s="116">
        <v>0</v>
      </c>
      <c r="J222" s="116">
        <f>H222-I222</f>
        <v>0</v>
      </c>
      <c r="K222" s="116">
        <v>10013500</v>
      </c>
      <c r="L222" s="116">
        <v>4136683</v>
      </c>
      <c r="M222" s="116">
        <f>K222-L222</f>
        <v>5876817</v>
      </c>
      <c r="N222" s="116">
        <v>2186500</v>
      </c>
      <c r="O222" s="116">
        <v>0</v>
      </c>
      <c r="P222" s="116">
        <v>0</v>
      </c>
      <c r="Q222" s="273" t="s">
        <v>399</v>
      </c>
      <c r="R222" s="267"/>
      <c r="S222" s="151"/>
    </row>
    <row r="223" spans="1:19" s="82" customFormat="1" ht="46.5" customHeight="1">
      <c r="A223" s="271"/>
      <c r="B223" s="271"/>
      <c r="C223" s="271"/>
      <c r="D223" s="272"/>
      <c r="E223" s="130" t="s">
        <v>7</v>
      </c>
      <c r="F223" s="118" t="s">
        <v>398</v>
      </c>
      <c r="G223" s="116">
        <f>SUM(H223,K223,N223,O223,P223)</f>
        <v>12200000</v>
      </c>
      <c r="H223" s="117">
        <v>0</v>
      </c>
      <c r="I223" s="117">
        <v>0</v>
      </c>
      <c r="J223" s="116">
        <f>H223-I223</f>
        <v>0</v>
      </c>
      <c r="K223" s="117">
        <v>10013500</v>
      </c>
      <c r="L223" s="117">
        <v>4136683</v>
      </c>
      <c r="M223" s="116">
        <f>K223-L223</f>
        <v>5876817</v>
      </c>
      <c r="N223" s="117">
        <v>2186500</v>
      </c>
      <c r="O223" s="117">
        <v>0</v>
      </c>
      <c r="P223" s="117">
        <v>0</v>
      </c>
      <c r="Q223" s="273"/>
      <c r="R223" s="268"/>
      <c r="S223" s="151"/>
    </row>
    <row r="224" spans="1:19" s="82" customFormat="1" ht="46.5" customHeight="1">
      <c r="A224" s="271"/>
      <c r="B224" s="271"/>
      <c r="C224" s="271"/>
      <c r="D224" s="272"/>
      <c r="E224" s="115" t="s">
        <v>8</v>
      </c>
      <c r="F224" s="129"/>
      <c r="G224" s="117">
        <f t="shared" ref="G224:P224" si="72">G223-G222</f>
        <v>0</v>
      </c>
      <c r="H224" s="117">
        <f t="shared" si="72"/>
        <v>0</v>
      </c>
      <c r="I224" s="117">
        <f t="shared" si="72"/>
        <v>0</v>
      </c>
      <c r="J224" s="117">
        <f t="shared" si="72"/>
        <v>0</v>
      </c>
      <c r="K224" s="117">
        <f t="shared" si="72"/>
        <v>0</v>
      </c>
      <c r="L224" s="117">
        <f t="shared" si="72"/>
        <v>0</v>
      </c>
      <c r="M224" s="117">
        <f t="shared" si="72"/>
        <v>0</v>
      </c>
      <c r="N224" s="117">
        <f t="shared" si="72"/>
        <v>0</v>
      </c>
      <c r="O224" s="117">
        <f t="shared" si="72"/>
        <v>0</v>
      </c>
      <c r="P224" s="117">
        <f t="shared" si="72"/>
        <v>0</v>
      </c>
      <c r="Q224" s="273"/>
      <c r="R224" s="269"/>
      <c r="S224" s="151"/>
    </row>
    <row r="225" spans="1:19" s="82" customFormat="1" ht="46.5" customHeight="1">
      <c r="A225" s="296" t="s">
        <v>392</v>
      </c>
      <c r="B225" s="297" t="s">
        <v>372</v>
      </c>
      <c r="C225" s="296" t="s">
        <v>400</v>
      </c>
      <c r="D225" s="297" t="s">
        <v>374</v>
      </c>
      <c r="E225" s="115" t="s">
        <v>6</v>
      </c>
      <c r="F225" s="118" t="s">
        <v>401</v>
      </c>
      <c r="G225" s="116">
        <f>SUM(H225,K225,N225,O225,P225)</f>
        <v>24000000</v>
      </c>
      <c r="H225" s="116">
        <v>0</v>
      </c>
      <c r="I225" s="116">
        <v>0</v>
      </c>
      <c r="J225" s="116">
        <f>H225-I225</f>
        <v>0</v>
      </c>
      <c r="K225" s="116">
        <v>302160</v>
      </c>
      <c r="L225" s="116">
        <v>87700</v>
      </c>
      <c r="M225" s="116">
        <f>K225-L225</f>
        <v>214460</v>
      </c>
      <c r="N225" s="116">
        <v>4000000</v>
      </c>
      <c r="O225" s="116">
        <v>19697840</v>
      </c>
      <c r="P225" s="116">
        <v>0</v>
      </c>
      <c r="Q225" s="273" t="s">
        <v>402</v>
      </c>
      <c r="R225" s="267"/>
      <c r="S225" s="151"/>
    </row>
    <row r="226" spans="1:19" s="82" customFormat="1" ht="46.5" customHeight="1">
      <c r="A226" s="296"/>
      <c r="B226" s="297"/>
      <c r="C226" s="296"/>
      <c r="D226" s="297"/>
      <c r="E226" s="115" t="s">
        <v>7</v>
      </c>
      <c r="F226" s="118" t="s">
        <v>401</v>
      </c>
      <c r="G226" s="116">
        <f>SUM(H226,K226,N226,O226,P226)</f>
        <v>24000000</v>
      </c>
      <c r="H226" s="119">
        <v>0</v>
      </c>
      <c r="I226" s="119">
        <v>0</v>
      </c>
      <c r="J226" s="116">
        <f>H226-I226</f>
        <v>0</v>
      </c>
      <c r="K226" s="119">
        <v>302160</v>
      </c>
      <c r="L226" s="119">
        <v>87700</v>
      </c>
      <c r="M226" s="116">
        <f>K226-L226</f>
        <v>214460</v>
      </c>
      <c r="N226" s="119">
        <v>3000000</v>
      </c>
      <c r="O226" s="119">
        <v>20697840</v>
      </c>
      <c r="P226" s="119">
        <v>0</v>
      </c>
      <c r="Q226" s="273"/>
      <c r="R226" s="268"/>
      <c r="S226" s="151"/>
    </row>
    <row r="227" spans="1:19" s="82" customFormat="1" ht="46.5" customHeight="1">
      <c r="A227" s="296"/>
      <c r="B227" s="297"/>
      <c r="C227" s="296"/>
      <c r="D227" s="297"/>
      <c r="E227" s="115" t="s">
        <v>8</v>
      </c>
      <c r="F227" s="129"/>
      <c r="G227" s="117">
        <f t="shared" ref="G227:P227" si="73">G226-G225</f>
        <v>0</v>
      </c>
      <c r="H227" s="117">
        <f t="shared" si="73"/>
        <v>0</v>
      </c>
      <c r="I227" s="117">
        <f t="shared" si="73"/>
        <v>0</v>
      </c>
      <c r="J227" s="117">
        <f t="shared" si="73"/>
        <v>0</v>
      </c>
      <c r="K227" s="117">
        <f t="shared" si="73"/>
        <v>0</v>
      </c>
      <c r="L227" s="117">
        <f t="shared" si="73"/>
        <v>0</v>
      </c>
      <c r="M227" s="117">
        <f t="shared" si="73"/>
        <v>0</v>
      </c>
      <c r="N227" s="117">
        <f t="shared" si="73"/>
        <v>-1000000</v>
      </c>
      <c r="O227" s="117">
        <f t="shared" si="73"/>
        <v>1000000</v>
      </c>
      <c r="P227" s="117">
        <f t="shared" si="73"/>
        <v>0</v>
      </c>
      <c r="Q227" s="273"/>
      <c r="R227" s="269"/>
      <c r="S227" s="151"/>
    </row>
    <row r="228" spans="1:19" s="82" customFormat="1" ht="46.5" customHeight="1">
      <c r="A228" s="153" t="s">
        <v>55</v>
      </c>
      <c r="B228" s="153" t="s">
        <v>372</v>
      </c>
      <c r="C228" s="153" t="s">
        <v>403</v>
      </c>
      <c r="D228" s="155" t="s">
        <v>57</v>
      </c>
      <c r="E228" s="104" t="s">
        <v>6</v>
      </c>
      <c r="F228" s="99"/>
      <c r="G228" s="100"/>
      <c r="H228" s="101"/>
      <c r="I228" s="101"/>
      <c r="J228" s="101"/>
      <c r="K228" s="101"/>
      <c r="L228" s="101"/>
      <c r="M228" s="101"/>
      <c r="N228" s="101"/>
      <c r="O228" s="101"/>
      <c r="P228" s="101"/>
      <c r="Q228" s="161" t="s">
        <v>404</v>
      </c>
      <c r="R228" s="29"/>
      <c r="S228" s="151" t="s">
        <v>107</v>
      </c>
    </row>
    <row r="229" spans="1:19" s="82" customFormat="1" ht="46.5" customHeight="1">
      <c r="A229" s="154"/>
      <c r="B229" s="154"/>
      <c r="C229" s="154"/>
      <c r="D229" s="155"/>
      <c r="E229" s="104" t="s">
        <v>7</v>
      </c>
      <c r="F229" s="99" t="s">
        <v>405</v>
      </c>
      <c r="G229" s="100">
        <f>SUM(H229,K229,N229,O229,P229)</f>
        <v>18000000</v>
      </c>
      <c r="H229" s="101">
        <v>0</v>
      </c>
      <c r="I229" s="101">
        <v>0</v>
      </c>
      <c r="J229" s="101">
        <f>H229-I229</f>
        <v>0</v>
      </c>
      <c r="K229" s="101">
        <v>0</v>
      </c>
      <c r="L229" s="101">
        <v>0</v>
      </c>
      <c r="M229" s="101">
        <f>K229-L229</f>
        <v>0</v>
      </c>
      <c r="N229" s="101">
        <v>200000</v>
      </c>
      <c r="O229" s="101">
        <v>7000000</v>
      </c>
      <c r="P229" s="101">
        <v>10800000</v>
      </c>
      <c r="Q229" s="161"/>
      <c r="R229" s="29"/>
      <c r="S229" s="151"/>
    </row>
    <row r="230" spans="1:19" s="82" customFormat="1" ht="46.5" customHeight="1">
      <c r="A230" s="154"/>
      <c r="B230" s="154"/>
      <c r="C230" s="154"/>
      <c r="D230" s="155"/>
      <c r="E230" s="104" t="s">
        <v>8</v>
      </c>
      <c r="F230" s="102"/>
      <c r="G230" s="101">
        <f>G229-G228</f>
        <v>18000000</v>
      </c>
      <c r="H230" s="101">
        <f t="shared" ref="H230:P230" si="74">H229-H228</f>
        <v>0</v>
      </c>
      <c r="I230" s="101">
        <f t="shared" si="74"/>
        <v>0</v>
      </c>
      <c r="J230" s="101">
        <f t="shared" si="74"/>
        <v>0</v>
      </c>
      <c r="K230" s="101">
        <f t="shared" si="74"/>
        <v>0</v>
      </c>
      <c r="L230" s="101">
        <f t="shared" si="74"/>
        <v>0</v>
      </c>
      <c r="M230" s="101">
        <f t="shared" si="74"/>
        <v>0</v>
      </c>
      <c r="N230" s="101">
        <f t="shared" si="74"/>
        <v>200000</v>
      </c>
      <c r="O230" s="101">
        <f t="shared" si="74"/>
        <v>7000000</v>
      </c>
      <c r="P230" s="101">
        <f t="shared" si="74"/>
        <v>10800000</v>
      </c>
      <c r="Q230" s="161"/>
      <c r="R230" s="29"/>
      <c r="S230" s="151"/>
    </row>
    <row r="231" spans="1:19" s="82" customFormat="1" ht="46.5" customHeight="1">
      <c r="A231" s="270" t="s">
        <v>55</v>
      </c>
      <c r="B231" s="270" t="s">
        <v>406</v>
      </c>
      <c r="C231" s="263" t="s">
        <v>407</v>
      </c>
      <c r="D231" s="261" t="s">
        <v>374</v>
      </c>
      <c r="E231" s="132" t="s">
        <v>6</v>
      </c>
      <c r="F231" s="129" t="s">
        <v>408</v>
      </c>
      <c r="G231" s="121">
        <f>SUM(H231,K231,N231,O231,P231)</f>
        <v>8700000</v>
      </c>
      <c r="H231" s="122">
        <v>7151820</v>
      </c>
      <c r="I231" s="122">
        <v>4634994</v>
      </c>
      <c r="J231" s="122">
        <f>H231-I231</f>
        <v>2516826</v>
      </c>
      <c r="K231" s="122">
        <v>0</v>
      </c>
      <c r="L231" s="122">
        <v>0</v>
      </c>
      <c r="M231" s="122">
        <f>K231-L231</f>
        <v>0</v>
      </c>
      <c r="N231" s="122">
        <v>0</v>
      </c>
      <c r="O231" s="122">
        <v>1548180</v>
      </c>
      <c r="P231" s="122">
        <v>0</v>
      </c>
      <c r="Q231" s="273" t="s">
        <v>409</v>
      </c>
      <c r="R231" s="267"/>
      <c r="S231" s="83"/>
    </row>
    <row r="232" spans="1:19" s="82" customFormat="1" ht="46.5" customHeight="1">
      <c r="A232" s="271"/>
      <c r="B232" s="271"/>
      <c r="C232" s="263"/>
      <c r="D232" s="261"/>
      <c r="E232" s="132" t="s">
        <v>7</v>
      </c>
      <c r="F232" s="129" t="s">
        <v>408</v>
      </c>
      <c r="G232" s="121">
        <f>SUM(H232,K232,N232,O232,P232)</f>
        <v>8700000</v>
      </c>
      <c r="H232" s="122">
        <v>7151820</v>
      </c>
      <c r="I232" s="122">
        <v>4634994</v>
      </c>
      <c r="J232" s="122">
        <f>H232-I232</f>
        <v>2516826</v>
      </c>
      <c r="K232" s="122">
        <v>0</v>
      </c>
      <c r="L232" s="122">
        <v>0</v>
      </c>
      <c r="M232" s="122">
        <f>K232-L232</f>
        <v>0</v>
      </c>
      <c r="N232" s="122">
        <v>0</v>
      </c>
      <c r="O232" s="122">
        <v>1548180</v>
      </c>
      <c r="P232" s="122">
        <v>0</v>
      </c>
      <c r="Q232" s="273"/>
      <c r="R232" s="268"/>
      <c r="S232" s="83"/>
    </row>
    <row r="233" spans="1:19" s="82" customFormat="1" ht="46.5" customHeight="1">
      <c r="A233" s="271"/>
      <c r="B233" s="271"/>
      <c r="C233" s="263"/>
      <c r="D233" s="261"/>
      <c r="E233" s="132" t="s">
        <v>8</v>
      </c>
      <c r="F233" s="123"/>
      <c r="G233" s="122">
        <f>G232-G231</f>
        <v>0</v>
      </c>
      <c r="H233" s="122">
        <f t="shared" ref="H233:P233" si="75">H232-H231</f>
        <v>0</v>
      </c>
      <c r="I233" s="122">
        <f t="shared" si="75"/>
        <v>0</v>
      </c>
      <c r="J233" s="122">
        <f t="shared" si="75"/>
        <v>0</v>
      </c>
      <c r="K233" s="122">
        <f t="shared" si="75"/>
        <v>0</v>
      </c>
      <c r="L233" s="122">
        <f t="shared" si="75"/>
        <v>0</v>
      </c>
      <c r="M233" s="122">
        <f t="shared" si="75"/>
        <v>0</v>
      </c>
      <c r="N233" s="122">
        <f t="shared" si="75"/>
        <v>0</v>
      </c>
      <c r="O233" s="122">
        <f t="shared" si="75"/>
        <v>0</v>
      </c>
      <c r="P233" s="122">
        <f t="shared" si="75"/>
        <v>0</v>
      </c>
      <c r="Q233" s="273"/>
      <c r="R233" s="269"/>
      <c r="S233" s="83"/>
    </row>
    <row r="234" spans="1:19" s="89" customFormat="1" ht="45.75" customHeight="1">
      <c r="A234" s="270" t="s">
        <v>55</v>
      </c>
      <c r="B234" s="270" t="s">
        <v>406</v>
      </c>
      <c r="C234" s="270" t="s">
        <v>410</v>
      </c>
      <c r="D234" s="261" t="s">
        <v>374</v>
      </c>
      <c r="E234" s="128" t="s">
        <v>6</v>
      </c>
      <c r="F234" s="129" t="s">
        <v>411</v>
      </c>
      <c r="G234" s="121">
        <f>SUM(H234,K234,N234,O234,P234)</f>
        <v>5500000</v>
      </c>
      <c r="H234" s="122">
        <v>3197012</v>
      </c>
      <c r="I234" s="122">
        <v>3178511</v>
      </c>
      <c r="J234" s="122">
        <f>H234-I234</f>
        <v>18501</v>
      </c>
      <c r="K234" s="122">
        <v>0</v>
      </c>
      <c r="L234" s="122">
        <v>0</v>
      </c>
      <c r="M234" s="122">
        <f>K234-L234</f>
        <v>0</v>
      </c>
      <c r="N234" s="122">
        <v>0</v>
      </c>
      <c r="O234" s="122">
        <v>2302988</v>
      </c>
      <c r="P234" s="122">
        <v>0</v>
      </c>
      <c r="Q234" s="273" t="s">
        <v>412</v>
      </c>
      <c r="R234" s="293"/>
      <c r="S234" s="24"/>
    </row>
    <row r="235" spans="1:19" s="89" customFormat="1" ht="45.75" customHeight="1">
      <c r="A235" s="271"/>
      <c r="B235" s="271"/>
      <c r="C235" s="270"/>
      <c r="D235" s="261"/>
      <c r="E235" s="128" t="s">
        <v>7</v>
      </c>
      <c r="F235" s="129" t="s">
        <v>411</v>
      </c>
      <c r="G235" s="121">
        <f>SUM(H235,K235,N235,O235,P235)</f>
        <v>5500000</v>
      </c>
      <c r="H235" s="122">
        <v>3197012</v>
      </c>
      <c r="I235" s="122">
        <v>3178511</v>
      </c>
      <c r="J235" s="122">
        <f>H235-I235</f>
        <v>18501</v>
      </c>
      <c r="K235" s="122">
        <v>0</v>
      </c>
      <c r="L235" s="122">
        <v>0</v>
      </c>
      <c r="M235" s="122">
        <f>K235-L235</f>
        <v>0</v>
      </c>
      <c r="N235" s="122">
        <v>0</v>
      </c>
      <c r="O235" s="122">
        <v>2302988</v>
      </c>
      <c r="P235" s="122">
        <v>0</v>
      </c>
      <c r="Q235" s="273"/>
      <c r="R235" s="294"/>
      <c r="S235" s="24"/>
    </row>
    <row r="236" spans="1:19" s="89" customFormat="1" ht="45.75" customHeight="1">
      <c r="A236" s="271"/>
      <c r="B236" s="271"/>
      <c r="C236" s="270"/>
      <c r="D236" s="261"/>
      <c r="E236" s="128" t="s">
        <v>8</v>
      </c>
      <c r="F236" s="123"/>
      <c r="G236" s="122">
        <f>G235-G234</f>
        <v>0</v>
      </c>
      <c r="H236" s="122">
        <f t="shared" ref="H236:P236" si="76">H235-H234</f>
        <v>0</v>
      </c>
      <c r="I236" s="122">
        <f t="shared" si="76"/>
        <v>0</v>
      </c>
      <c r="J236" s="122">
        <f t="shared" si="76"/>
        <v>0</v>
      </c>
      <c r="K236" s="122">
        <f t="shared" si="76"/>
        <v>0</v>
      </c>
      <c r="L236" s="122">
        <f t="shared" si="76"/>
        <v>0</v>
      </c>
      <c r="M236" s="122">
        <f t="shared" si="76"/>
        <v>0</v>
      </c>
      <c r="N236" s="122">
        <f t="shared" si="76"/>
        <v>0</v>
      </c>
      <c r="O236" s="122">
        <f t="shared" si="76"/>
        <v>0</v>
      </c>
      <c r="P236" s="122">
        <f t="shared" si="76"/>
        <v>0</v>
      </c>
      <c r="Q236" s="273"/>
      <c r="R236" s="295"/>
      <c r="S236" s="24"/>
    </row>
    <row r="237" spans="1:19" s="82" customFormat="1" ht="42.75" customHeight="1">
      <c r="A237" s="270" t="s">
        <v>55</v>
      </c>
      <c r="B237" s="270" t="s">
        <v>406</v>
      </c>
      <c r="C237" s="270" t="s">
        <v>413</v>
      </c>
      <c r="D237" s="261" t="s">
        <v>374</v>
      </c>
      <c r="E237" s="128" t="s">
        <v>6</v>
      </c>
      <c r="F237" s="129" t="s">
        <v>414</v>
      </c>
      <c r="G237" s="121">
        <f>SUM(H237,K237,N237,O237,P237)</f>
        <v>25000000</v>
      </c>
      <c r="H237" s="122">
        <v>6529900</v>
      </c>
      <c r="I237" s="122">
        <v>6106031</v>
      </c>
      <c r="J237" s="122">
        <f>H237-I237</f>
        <v>423869</v>
      </c>
      <c r="K237" s="122">
        <v>1806480</v>
      </c>
      <c r="L237" s="122">
        <v>112232</v>
      </c>
      <c r="M237" s="122">
        <f>K237-L237</f>
        <v>1694248</v>
      </c>
      <c r="N237" s="122">
        <v>0</v>
      </c>
      <c r="O237" s="122">
        <v>2000000</v>
      </c>
      <c r="P237" s="122">
        <v>14663620</v>
      </c>
      <c r="Q237" s="273" t="s">
        <v>415</v>
      </c>
      <c r="R237" s="267"/>
      <c r="S237" s="151"/>
    </row>
    <row r="238" spans="1:19" s="82" customFormat="1" ht="42.75" customHeight="1">
      <c r="A238" s="271"/>
      <c r="B238" s="271"/>
      <c r="C238" s="270"/>
      <c r="D238" s="261"/>
      <c r="E238" s="128" t="s">
        <v>7</v>
      </c>
      <c r="F238" s="129" t="s">
        <v>414</v>
      </c>
      <c r="G238" s="121">
        <f>SUM(H238,K238,N238,O238,P238)</f>
        <v>25000000</v>
      </c>
      <c r="H238" s="122">
        <v>6529900</v>
      </c>
      <c r="I238" s="122">
        <v>6214022</v>
      </c>
      <c r="J238" s="122">
        <f>H238-I238</f>
        <v>315878</v>
      </c>
      <c r="K238" s="122">
        <v>1806480</v>
      </c>
      <c r="L238" s="122">
        <v>112232</v>
      </c>
      <c r="M238" s="122">
        <f>K238-L238</f>
        <v>1694248</v>
      </c>
      <c r="N238" s="122">
        <v>0</v>
      </c>
      <c r="O238" s="122">
        <v>2000000</v>
      </c>
      <c r="P238" s="122">
        <v>14663620</v>
      </c>
      <c r="Q238" s="273"/>
      <c r="R238" s="268"/>
      <c r="S238" s="151"/>
    </row>
    <row r="239" spans="1:19" s="82" customFormat="1" ht="39" customHeight="1">
      <c r="A239" s="271"/>
      <c r="B239" s="271"/>
      <c r="C239" s="270"/>
      <c r="D239" s="261"/>
      <c r="E239" s="128" t="s">
        <v>8</v>
      </c>
      <c r="F239" s="123"/>
      <c r="G239" s="122">
        <f>G238-G237</f>
        <v>0</v>
      </c>
      <c r="H239" s="122">
        <f t="shared" ref="H239:P239" si="77">H238-H237</f>
        <v>0</v>
      </c>
      <c r="I239" s="122">
        <f t="shared" si="77"/>
        <v>107991</v>
      </c>
      <c r="J239" s="122">
        <f t="shared" si="77"/>
        <v>-107991</v>
      </c>
      <c r="K239" s="122">
        <f t="shared" si="77"/>
        <v>0</v>
      </c>
      <c r="L239" s="122">
        <f t="shared" si="77"/>
        <v>0</v>
      </c>
      <c r="M239" s="122">
        <f t="shared" si="77"/>
        <v>0</v>
      </c>
      <c r="N239" s="122">
        <f t="shared" si="77"/>
        <v>0</v>
      </c>
      <c r="O239" s="122">
        <f t="shared" si="77"/>
        <v>0</v>
      </c>
      <c r="P239" s="122">
        <f t="shared" si="77"/>
        <v>0</v>
      </c>
      <c r="Q239" s="273"/>
      <c r="R239" s="269"/>
      <c r="S239" s="151"/>
    </row>
    <row r="240" spans="1:19" s="82" customFormat="1" ht="48.75" customHeight="1">
      <c r="A240" s="270" t="s">
        <v>55</v>
      </c>
      <c r="B240" s="270" t="s">
        <v>406</v>
      </c>
      <c r="C240" s="270" t="s">
        <v>416</v>
      </c>
      <c r="D240" s="261" t="s">
        <v>374</v>
      </c>
      <c r="E240" s="128" t="s">
        <v>6</v>
      </c>
      <c r="F240" s="129" t="s">
        <v>417</v>
      </c>
      <c r="G240" s="121">
        <f t="shared" ref="G240:G241" si="78">SUM(H240,K240,N240,O240,P240)</f>
        <v>25000000</v>
      </c>
      <c r="H240" s="122">
        <v>200000</v>
      </c>
      <c r="I240" s="122">
        <v>198865</v>
      </c>
      <c r="J240" s="122">
        <f t="shared" ref="J240:J241" si="79">H240-I240</f>
        <v>1135</v>
      </c>
      <c r="K240" s="122">
        <v>463312</v>
      </c>
      <c r="L240" s="122">
        <v>198925</v>
      </c>
      <c r="M240" s="122">
        <f t="shared" ref="M240:M241" si="80">K240-L240</f>
        <v>264387</v>
      </c>
      <c r="N240" s="122">
        <v>1504000</v>
      </c>
      <c r="O240" s="122">
        <v>1000000</v>
      </c>
      <c r="P240" s="122">
        <v>21832688</v>
      </c>
      <c r="Q240" s="273" t="s">
        <v>418</v>
      </c>
      <c r="R240" s="267"/>
      <c r="S240" s="151"/>
    </row>
    <row r="241" spans="1:19" s="82" customFormat="1" ht="48.75" customHeight="1">
      <c r="A241" s="271"/>
      <c r="B241" s="271"/>
      <c r="C241" s="270"/>
      <c r="D241" s="261"/>
      <c r="E241" s="128" t="s">
        <v>7</v>
      </c>
      <c r="F241" s="129" t="s">
        <v>417</v>
      </c>
      <c r="G241" s="121">
        <f t="shared" si="78"/>
        <v>25000000</v>
      </c>
      <c r="H241" s="122">
        <v>200000</v>
      </c>
      <c r="I241" s="122">
        <v>198865</v>
      </c>
      <c r="J241" s="122">
        <f t="shared" si="79"/>
        <v>1135</v>
      </c>
      <c r="K241" s="122">
        <v>463312</v>
      </c>
      <c r="L241" s="122">
        <v>198925</v>
      </c>
      <c r="M241" s="122">
        <f t="shared" si="80"/>
        <v>264387</v>
      </c>
      <c r="N241" s="122">
        <v>1504000</v>
      </c>
      <c r="O241" s="122">
        <v>1000000</v>
      </c>
      <c r="P241" s="122">
        <v>21832688</v>
      </c>
      <c r="Q241" s="273"/>
      <c r="R241" s="268"/>
      <c r="S241" s="151"/>
    </row>
    <row r="242" spans="1:19" s="82" customFormat="1" ht="48.75" customHeight="1">
      <c r="A242" s="271"/>
      <c r="B242" s="271"/>
      <c r="C242" s="270"/>
      <c r="D242" s="261"/>
      <c r="E242" s="128" t="s">
        <v>8</v>
      </c>
      <c r="F242" s="129"/>
      <c r="G242" s="122">
        <f t="shared" ref="G242:P242" si="81">G241-G240</f>
        <v>0</v>
      </c>
      <c r="H242" s="122">
        <f t="shared" si="81"/>
        <v>0</v>
      </c>
      <c r="I242" s="122">
        <f t="shared" si="81"/>
        <v>0</v>
      </c>
      <c r="J242" s="122">
        <f t="shared" si="81"/>
        <v>0</v>
      </c>
      <c r="K242" s="122">
        <f t="shared" si="81"/>
        <v>0</v>
      </c>
      <c r="L242" s="122">
        <f t="shared" si="81"/>
        <v>0</v>
      </c>
      <c r="M242" s="122">
        <f t="shared" si="81"/>
        <v>0</v>
      </c>
      <c r="N242" s="122">
        <f t="shared" si="81"/>
        <v>0</v>
      </c>
      <c r="O242" s="122">
        <f t="shared" si="81"/>
        <v>0</v>
      </c>
      <c r="P242" s="122">
        <f t="shared" si="81"/>
        <v>0</v>
      </c>
      <c r="Q242" s="273"/>
      <c r="R242" s="269"/>
      <c r="S242" s="151"/>
    </row>
    <row r="243" spans="1:19" s="82" customFormat="1" ht="45" customHeight="1">
      <c r="A243" s="270" t="s">
        <v>55</v>
      </c>
      <c r="B243" s="270" t="s">
        <v>406</v>
      </c>
      <c r="C243" s="270" t="s">
        <v>419</v>
      </c>
      <c r="D243" s="261" t="s">
        <v>374</v>
      </c>
      <c r="E243" s="128" t="s">
        <v>6</v>
      </c>
      <c r="F243" s="129" t="s">
        <v>420</v>
      </c>
      <c r="G243" s="121">
        <f t="shared" ref="G243:G244" si="82">SUM(H243,K243,N243,O243,P243)</f>
        <v>3200000</v>
      </c>
      <c r="H243" s="122">
        <v>40605</v>
      </c>
      <c r="I243" s="122">
        <v>40524</v>
      </c>
      <c r="J243" s="122">
        <f t="shared" ref="J243:J244" si="83">H243-I243</f>
        <v>81</v>
      </c>
      <c r="K243" s="122">
        <v>0</v>
      </c>
      <c r="L243" s="122">
        <v>0</v>
      </c>
      <c r="M243" s="122">
        <f t="shared" ref="M243:M244" si="84">K243-L243</f>
        <v>0</v>
      </c>
      <c r="N243" s="122">
        <v>0</v>
      </c>
      <c r="O243" s="116">
        <v>3159395</v>
      </c>
      <c r="P243" s="122"/>
      <c r="Q243" s="273" t="s">
        <v>421</v>
      </c>
      <c r="R243" s="267"/>
      <c r="S243" s="151"/>
    </row>
    <row r="244" spans="1:19" s="82" customFormat="1" ht="45" customHeight="1">
      <c r="A244" s="271"/>
      <c r="B244" s="271"/>
      <c r="C244" s="270"/>
      <c r="D244" s="261"/>
      <c r="E244" s="128" t="s">
        <v>7</v>
      </c>
      <c r="F244" s="129" t="s">
        <v>420</v>
      </c>
      <c r="G244" s="121">
        <f t="shared" si="82"/>
        <v>3200000</v>
      </c>
      <c r="H244" s="122">
        <v>40605</v>
      </c>
      <c r="I244" s="122">
        <v>40524</v>
      </c>
      <c r="J244" s="122">
        <f t="shared" si="83"/>
        <v>81</v>
      </c>
      <c r="K244" s="122">
        <v>0</v>
      </c>
      <c r="L244" s="122">
        <v>0</v>
      </c>
      <c r="M244" s="122">
        <f t="shared" si="84"/>
        <v>0</v>
      </c>
      <c r="N244" s="122">
        <v>0</v>
      </c>
      <c r="O244" s="116">
        <v>3159395</v>
      </c>
      <c r="P244" s="122"/>
      <c r="Q244" s="273"/>
      <c r="R244" s="268"/>
      <c r="S244" s="151"/>
    </row>
    <row r="245" spans="1:19" s="84" customFormat="1" ht="45" customHeight="1">
      <c r="A245" s="271"/>
      <c r="B245" s="271"/>
      <c r="C245" s="270"/>
      <c r="D245" s="261"/>
      <c r="E245" s="128" t="s">
        <v>8</v>
      </c>
      <c r="F245" s="123"/>
      <c r="G245" s="122">
        <f t="shared" ref="G245:P245" si="85">G244-G243</f>
        <v>0</v>
      </c>
      <c r="H245" s="122">
        <f t="shared" si="85"/>
        <v>0</v>
      </c>
      <c r="I245" s="122">
        <f t="shared" si="85"/>
        <v>0</v>
      </c>
      <c r="J245" s="122">
        <f t="shared" si="85"/>
        <v>0</v>
      </c>
      <c r="K245" s="122">
        <f t="shared" si="85"/>
        <v>0</v>
      </c>
      <c r="L245" s="122">
        <f t="shared" si="85"/>
        <v>0</v>
      </c>
      <c r="M245" s="122">
        <f t="shared" si="85"/>
        <v>0</v>
      </c>
      <c r="N245" s="122">
        <f t="shared" si="85"/>
        <v>0</v>
      </c>
      <c r="O245" s="122">
        <f t="shared" si="85"/>
        <v>0</v>
      </c>
      <c r="P245" s="122">
        <f t="shared" si="85"/>
        <v>0</v>
      </c>
      <c r="Q245" s="273"/>
      <c r="R245" s="269"/>
      <c r="S245" s="151"/>
    </row>
    <row r="246" spans="1:19" s="82" customFormat="1" ht="45" customHeight="1">
      <c r="A246" s="270" t="s">
        <v>55</v>
      </c>
      <c r="B246" s="270" t="s">
        <v>406</v>
      </c>
      <c r="C246" s="270" t="s">
        <v>422</v>
      </c>
      <c r="D246" s="261" t="s">
        <v>374</v>
      </c>
      <c r="E246" s="128" t="s">
        <v>6</v>
      </c>
      <c r="F246" s="129" t="s">
        <v>423</v>
      </c>
      <c r="G246" s="121">
        <f>SUM(H246,K246,N246,O246,P246)</f>
        <v>20000000</v>
      </c>
      <c r="H246" s="122">
        <v>0</v>
      </c>
      <c r="I246" s="122">
        <v>0</v>
      </c>
      <c r="J246" s="122">
        <f>H246-I246</f>
        <v>0</v>
      </c>
      <c r="K246" s="122">
        <v>3038500</v>
      </c>
      <c r="L246" s="122">
        <v>38624</v>
      </c>
      <c r="M246" s="122">
        <f>K246-L246</f>
        <v>2999876</v>
      </c>
      <c r="N246" s="122">
        <v>3044000</v>
      </c>
      <c r="O246" s="122">
        <v>4000000</v>
      </c>
      <c r="P246" s="122">
        <v>9917500</v>
      </c>
      <c r="Q246" s="273" t="s">
        <v>424</v>
      </c>
      <c r="R246" s="267"/>
      <c r="S246" s="151"/>
    </row>
    <row r="247" spans="1:19" s="82" customFormat="1" ht="45" customHeight="1">
      <c r="A247" s="271"/>
      <c r="B247" s="271"/>
      <c r="C247" s="270"/>
      <c r="D247" s="261"/>
      <c r="E247" s="128" t="s">
        <v>7</v>
      </c>
      <c r="F247" s="129" t="s">
        <v>423</v>
      </c>
      <c r="G247" s="121">
        <f>SUM(H247,K247,N247,O247,P247)</f>
        <v>20000000</v>
      </c>
      <c r="H247" s="122">
        <v>0</v>
      </c>
      <c r="I247" s="122">
        <v>0</v>
      </c>
      <c r="J247" s="122">
        <f>H247-I247</f>
        <v>0</v>
      </c>
      <c r="K247" s="122">
        <v>3038500</v>
      </c>
      <c r="L247" s="122">
        <v>38624</v>
      </c>
      <c r="M247" s="122">
        <f>K247-L247</f>
        <v>2999876</v>
      </c>
      <c r="N247" s="122">
        <v>3044000</v>
      </c>
      <c r="O247" s="122">
        <v>4000000</v>
      </c>
      <c r="P247" s="122">
        <v>9917500</v>
      </c>
      <c r="Q247" s="273"/>
      <c r="R247" s="268"/>
      <c r="S247" s="151"/>
    </row>
    <row r="248" spans="1:19" s="82" customFormat="1" ht="45" customHeight="1">
      <c r="A248" s="271"/>
      <c r="B248" s="271"/>
      <c r="C248" s="270"/>
      <c r="D248" s="261"/>
      <c r="E248" s="128" t="s">
        <v>8</v>
      </c>
      <c r="F248" s="123"/>
      <c r="G248" s="122">
        <f>G247-G246</f>
        <v>0</v>
      </c>
      <c r="H248" s="122">
        <f t="shared" ref="H248:P248" si="86">H247-H246</f>
        <v>0</v>
      </c>
      <c r="I248" s="122">
        <f t="shared" si="86"/>
        <v>0</v>
      </c>
      <c r="J248" s="122">
        <f t="shared" si="86"/>
        <v>0</v>
      </c>
      <c r="K248" s="122">
        <f t="shared" si="86"/>
        <v>0</v>
      </c>
      <c r="L248" s="122">
        <f t="shared" si="86"/>
        <v>0</v>
      </c>
      <c r="M248" s="122">
        <f t="shared" si="86"/>
        <v>0</v>
      </c>
      <c r="N248" s="122">
        <f t="shared" si="86"/>
        <v>0</v>
      </c>
      <c r="O248" s="122">
        <f t="shared" si="86"/>
        <v>0</v>
      </c>
      <c r="P248" s="122">
        <f t="shared" si="86"/>
        <v>0</v>
      </c>
      <c r="Q248" s="273"/>
      <c r="R248" s="269"/>
      <c r="S248" s="151"/>
    </row>
    <row r="249" spans="1:19" s="82" customFormat="1" ht="45" customHeight="1">
      <c r="A249" s="270" t="s">
        <v>55</v>
      </c>
      <c r="B249" s="270" t="s">
        <v>406</v>
      </c>
      <c r="C249" s="270" t="s">
        <v>425</v>
      </c>
      <c r="D249" s="261" t="s">
        <v>374</v>
      </c>
      <c r="E249" s="128" t="s">
        <v>6</v>
      </c>
      <c r="F249" s="129" t="s">
        <v>426</v>
      </c>
      <c r="G249" s="121">
        <f>SUM(H249,K249,N249,O249,P249)</f>
        <v>10700000</v>
      </c>
      <c r="H249" s="122">
        <v>0</v>
      </c>
      <c r="I249" s="122">
        <v>0</v>
      </c>
      <c r="J249" s="122">
        <f>H249-I249</f>
        <v>0</v>
      </c>
      <c r="K249" s="122">
        <v>3536450</v>
      </c>
      <c r="L249" s="122">
        <v>69546</v>
      </c>
      <c r="M249" s="122">
        <f>K249-L249</f>
        <v>3466904</v>
      </c>
      <c r="N249" s="122">
        <v>2505000</v>
      </c>
      <c r="O249" s="122">
        <v>3000000</v>
      </c>
      <c r="P249" s="122">
        <v>1658550</v>
      </c>
      <c r="Q249" s="273" t="s">
        <v>427</v>
      </c>
      <c r="R249" s="267"/>
      <c r="S249" s="151" t="s">
        <v>428</v>
      </c>
    </row>
    <row r="250" spans="1:19" s="82" customFormat="1" ht="45" customHeight="1">
      <c r="A250" s="271"/>
      <c r="B250" s="271"/>
      <c r="C250" s="270"/>
      <c r="D250" s="261"/>
      <c r="E250" s="128" t="s">
        <v>7</v>
      </c>
      <c r="F250" s="129" t="s">
        <v>426</v>
      </c>
      <c r="G250" s="121">
        <f>SUM(H250,K250,N250,O250,P250)</f>
        <v>10700000</v>
      </c>
      <c r="H250" s="122">
        <v>0</v>
      </c>
      <c r="I250" s="122">
        <v>0</v>
      </c>
      <c r="J250" s="122">
        <f>H250-I250</f>
        <v>0</v>
      </c>
      <c r="K250" s="122">
        <v>3536450</v>
      </c>
      <c r="L250" s="122">
        <v>69546</v>
      </c>
      <c r="M250" s="122">
        <f>K250-L250</f>
        <v>3466904</v>
      </c>
      <c r="N250" s="122">
        <v>2505000</v>
      </c>
      <c r="O250" s="122">
        <v>3000000</v>
      </c>
      <c r="P250" s="122">
        <v>1658550</v>
      </c>
      <c r="Q250" s="273"/>
      <c r="R250" s="268"/>
      <c r="S250" s="151"/>
    </row>
    <row r="251" spans="1:19" s="82" customFormat="1" ht="45" customHeight="1">
      <c r="A251" s="271"/>
      <c r="B251" s="271"/>
      <c r="C251" s="270"/>
      <c r="D251" s="261"/>
      <c r="E251" s="128" t="s">
        <v>8</v>
      </c>
      <c r="F251" s="123"/>
      <c r="G251" s="122">
        <f>G250-G249</f>
        <v>0</v>
      </c>
      <c r="H251" s="122">
        <f t="shared" ref="H251:P251" si="87">H250-H249</f>
        <v>0</v>
      </c>
      <c r="I251" s="122">
        <f t="shared" si="87"/>
        <v>0</v>
      </c>
      <c r="J251" s="122">
        <f t="shared" si="87"/>
        <v>0</v>
      </c>
      <c r="K251" s="122">
        <f t="shared" si="87"/>
        <v>0</v>
      </c>
      <c r="L251" s="122">
        <f t="shared" si="87"/>
        <v>0</v>
      </c>
      <c r="M251" s="122">
        <f t="shared" si="87"/>
        <v>0</v>
      </c>
      <c r="N251" s="122">
        <f t="shared" si="87"/>
        <v>0</v>
      </c>
      <c r="O251" s="122">
        <f t="shared" si="87"/>
        <v>0</v>
      </c>
      <c r="P251" s="122">
        <f t="shared" si="87"/>
        <v>0</v>
      </c>
      <c r="Q251" s="273"/>
      <c r="R251" s="269"/>
      <c r="S251" s="151"/>
    </row>
    <row r="252" spans="1:19" s="82" customFormat="1" ht="45" customHeight="1">
      <c r="A252" s="270" t="s">
        <v>55</v>
      </c>
      <c r="B252" s="270" t="s">
        <v>406</v>
      </c>
      <c r="C252" s="270" t="s">
        <v>429</v>
      </c>
      <c r="D252" s="261" t="s">
        <v>374</v>
      </c>
      <c r="E252" s="128" t="s">
        <v>6</v>
      </c>
      <c r="F252" s="129" t="s">
        <v>430</v>
      </c>
      <c r="G252" s="121">
        <f>SUM(H252,K252,N252,O252,P252)</f>
        <v>596417</v>
      </c>
      <c r="H252" s="122">
        <v>0</v>
      </c>
      <c r="I252" s="122">
        <v>0</v>
      </c>
      <c r="J252" s="122">
        <f>H252-I252</f>
        <v>0</v>
      </c>
      <c r="K252" s="122">
        <v>596417</v>
      </c>
      <c r="L252" s="122">
        <v>32974</v>
      </c>
      <c r="M252" s="122">
        <f>K252-L252</f>
        <v>563443</v>
      </c>
      <c r="N252" s="122">
        <v>0</v>
      </c>
      <c r="O252" s="122">
        <v>0</v>
      </c>
      <c r="P252" s="122">
        <v>0</v>
      </c>
      <c r="Q252" s="273" t="s">
        <v>431</v>
      </c>
      <c r="R252" s="28"/>
      <c r="S252" s="264" t="s">
        <v>108</v>
      </c>
    </row>
    <row r="253" spans="1:19" s="82" customFormat="1" ht="45" customHeight="1">
      <c r="A253" s="271"/>
      <c r="B253" s="271"/>
      <c r="C253" s="270"/>
      <c r="D253" s="261"/>
      <c r="E253" s="128" t="s">
        <v>7</v>
      </c>
      <c r="F253" s="129" t="s">
        <v>430</v>
      </c>
      <c r="G253" s="121">
        <f>SUM(H253,K253,N253,O253,P253)</f>
        <v>596417</v>
      </c>
      <c r="H253" s="122">
        <v>0</v>
      </c>
      <c r="I253" s="122">
        <v>0</v>
      </c>
      <c r="J253" s="122">
        <f>H253-I253</f>
        <v>0</v>
      </c>
      <c r="K253" s="122">
        <v>596417</v>
      </c>
      <c r="L253" s="122">
        <v>32974</v>
      </c>
      <c r="M253" s="122">
        <f>K253-L253</f>
        <v>563443</v>
      </c>
      <c r="N253" s="122">
        <v>0</v>
      </c>
      <c r="O253" s="122">
        <v>0</v>
      </c>
      <c r="P253" s="122">
        <v>0</v>
      </c>
      <c r="Q253" s="273"/>
      <c r="R253" s="28"/>
      <c r="S253" s="264"/>
    </row>
    <row r="254" spans="1:19" s="82" customFormat="1" ht="45" customHeight="1">
      <c r="A254" s="271"/>
      <c r="B254" s="271"/>
      <c r="C254" s="270"/>
      <c r="D254" s="261"/>
      <c r="E254" s="128" t="s">
        <v>8</v>
      </c>
      <c r="F254" s="123"/>
      <c r="G254" s="122">
        <f>G253-G252</f>
        <v>0</v>
      </c>
      <c r="H254" s="122">
        <f t="shared" ref="H254:P254" si="88">H253-H252</f>
        <v>0</v>
      </c>
      <c r="I254" s="122">
        <f t="shared" si="88"/>
        <v>0</v>
      </c>
      <c r="J254" s="122">
        <f t="shared" si="88"/>
        <v>0</v>
      </c>
      <c r="K254" s="122">
        <f t="shared" si="88"/>
        <v>0</v>
      </c>
      <c r="L254" s="122">
        <f t="shared" si="88"/>
        <v>0</v>
      </c>
      <c r="M254" s="122">
        <f t="shared" si="88"/>
        <v>0</v>
      </c>
      <c r="N254" s="122">
        <f t="shared" si="88"/>
        <v>0</v>
      </c>
      <c r="O254" s="122">
        <f t="shared" si="88"/>
        <v>0</v>
      </c>
      <c r="P254" s="122">
        <f t="shared" si="88"/>
        <v>0</v>
      </c>
      <c r="Q254" s="273"/>
      <c r="R254" s="28"/>
      <c r="S254" s="264"/>
    </row>
    <row r="255" spans="1:19" s="82" customFormat="1" ht="45" customHeight="1">
      <c r="A255" s="270" t="s">
        <v>55</v>
      </c>
      <c r="B255" s="270" t="s">
        <v>406</v>
      </c>
      <c r="C255" s="270" t="s">
        <v>432</v>
      </c>
      <c r="D255" s="261" t="s">
        <v>374</v>
      </c>
      <c r="E255" s="128" t="s">
        <v>6</v>
      </c>
      <c r="F255" s="129" t="s">
        <v>433</v>
      </c>
      <c r="G255" s="121">
        <f>SUM(H255,K255,N255,O255,P255)</f>
        <v>1533000</v>
      </c>
      <c r="H255" s="122">
        <v>0</v>
      </c>
      <c r="I255" s="122">
        <v>0</v>
      </c>
      <c r="J255" s="122">
        <f>H255-I255</f>
        <v>0</v>
      </c>
      <c r="K255" s="122">
        <v>33450</v>
      </c>
      <c r="L255" s="122">
        <v>0</v>
      </c>
      <c r="M255" s="122">
        <f>K255-L255</f>
        <v>33450</v>
      </c>
      <c r="N255" s="122">
        <v>702000</v>
      </c>
      <c r="O255" s="122">
        <v>797550</v>
      </c>
      <c r="P255" s="122">
        <v>0</v>
      </c>
      <c r="Q255" s="273" t="s">
        <v>431</v>
      </c>
      <c r="R255" s="28"/>
      <c r="S255" s="264" t="s">
        <v>108</v>
      </c>
    </row>
    <row r="256" spans="1:19" s="82" customFormat="1" ht="45" customHeight="1">
      <c r="A256" s="271"/>
      <c r="B256" s="271"/>
      <c r="C256" s="270"/>
      <c r="D256" s="261"/>
      <c r="E256" s="128" t="s">
        <v>7</v>
      </c>
      <c r="F256" s="129" t="s">
        <v>433</v>
      </c>
      <c r="G256" s="121">
        <f>SUM(H256,K256,N256,O256,P256)</f>
        <v>1533000</v>
      </c>
      <c r="H256" s="122">
        <v>0</v>
      </c>
      <c r="I256" s="122">
        <v>0</v>
      </c>
      <c r="J256" s="122">
        <f>H256-I256</f>
        <v>0</v>
      </c>
      <c r="K256" s="122">
        <v>33450</v>
      </c>
      <c r="L256" s="122">
        <v>0</v>
      </c>
      <c r="M256" s="122">
        <f>K256-L256</f>
        <v>33450</v>
      </c>
      <c r="N256" s="122">
        <v>702000</v>
      </c>
      <c r="O256" s="122">
        <v>797550</v>
      </c>
      <c r="P256" s="122">
        <v>0</v>
      </c>
      <c r="Q256" s="273"/>
      <c r="R256" s="28"/>
      <c r="S256" s="264"/>
    </row>
    <row r="257" spans="1:19" s="82" customFormat="1" ht="45" customHeight="1">
      <c r="A257" s="271"/>
      <c r="B257" s="271"/>
      <c r="C257" s="270"/>
      <c r="D257" s="261"/>
      <c r="E257" s="128" t="s">
        <v>8</v>
      </c>
      <c r="F257" s="123"/>
      <c r="G257" s="122">
        <f>G256-G255</f>
        <v>0</v>
      </c>
      <c r="H257" s="122">
        <f t="shared" ref="H257:P257" si="89">H256-H255</f>
        <v>0</v>
      </c>
      <c r="I257" s="122">
        <f t="shared" si="89"/>
        <v>0</v>
      </c>
      <c r="J257" s="122">
        <f t="shared" si="89"/>
        <v>0</v>
      </c>
      <c r="K257" s="122">
        <f t="shared" si="89"/>
        <v>0</v>
      </c>
      <c r="L257" s="122">
        <f t="shared" si="89"/>
        <v>0</v>
      </c>
      <c r="M257" s="122">
        <f t="shared" si="89"/>
        <v>0</v>
      </c>
      <c r="N257" s="122">
        <f t="shared" si="89"/>
        <v>0</v>
      </c>
      <c r="O257" s="122">
        <f t="shared" si="89"/>
        <v>0</v>
      </c>
      <c r="P257" s="122">
        <f t="shared" si="89"/>
        <v>0</v>
      </c>
      <c r="Q257" s="273"/>
      <c r="R257" s="28"/>
      <c r="S257" s="264"/>
    </row>
    <row r="258" spans="1:19" s="82" customFormat="1" ht="45" customHeight="1">
      <c r="A258" s="153" t="s">
        <v>55</v>
      </c>
      <c r="B258" s="153" t="s">
        <v>406</v>
      </c>
      <c r="C258" s="153" t="s">
        <v>434</v>
      </c>
      <c r="D258" s="158" t="s">
        <v>374</v>
      </c>
      <c r="E258" s="104" t="s">
        <v>6</v>
      </c>
      <c r="F258" s="103"/>
      <c r="G258" s="100"/>
      <c r="H258" s="101"/>
      <c r="I258" s="101"/>
      <c r="J258" s="101"/>
      <c r="K258" s="101"/>
      <c r="L258" s="101"/>
      <c r="M258" s="101"/>
      <c r="N258" s="101"/>
      <c r="O258" s="101"/>
      <c r="P258" s="101"/>
      <c r="Q258" s="165" t="s">
        <v>177</v>
      </c>
      <c r="R258" s="28"/>
      <c r="S258" s="264" t="s">
        <v>109</v>
      </c>
    </row>
    <row r="259" spans="1:19" s="82" customFormat="1" ht="45" customHeight="1">
      <c r="A259" s="154"/>
      <c r="B259" s="154"/>
      <c r="C259" s="153"/>
      <c r="D259" s="158"/>
      <c r="E259" s="104" t="s">
        <v>7</v>
      </c>
      <c r="F259" s="103" t="s">
        <v>435</v>
      </c>
      <c r="G259" s="100">
        <f>SUM(H259,K259,N259,O259,P259)</f>
        <v>1340000</v>
      </c>
      <c r="H259" s="101">
        <v>0</v>
      </c>
      <c r="I259" s="101">
        <v>0</v>
      </c>
      <c r="J259" s="101">
        <f>H259-I259</f>
        <v>0</v>
      </c>
      <c r="K259" s="101">
        <v>0</v>
      </c>
      <c r="L259" s="101">
        <v>0</v>
      </c>
      <c r="M259" s="101">
        <f>K259-L259</f>
        <v>0</v>
      </c>
      <c r="N259" s="101">
        <v>1003000</v>
      </c>
      <c r="O259" s="101">
        <v>337000</v>
      </c>
      <c r="P259" s="101">
        <v>0</v>
      </c>
      <c r="Q259" s="165"/>
      <c r="R259" s="28"/>
      <c r="S259" s="264"/>
    </row>
    <row r="260" spans="1:19" s="82" customFormat="1" ht="45" customHeight="1">
      <c r="A260" s="154"/>
      <c r="B260" s="154"/>
      <c r="C260" s="153"/>
      <c r="D260" s="158"/>
      <c r="E260" s="104" t="s">
        <v>8</v>
      </c>
      <c r="F260" s="102"/>
      <c r="G260" s="101">
        <f>G259-G258</f>
        <v>1340000</v>
      </c>
      <c r="H260" s="101">
        <f t="shared" ref="H260:P260" si="90">H259-H258</f>
        <v>0</v>
      </c>
      <c r="I260" s="101">
        <f t="shared" si="90"/>
        <v>0</v>
      </c>
      <c r="J260" s="101">
        <f t="shared" si="90"/>
        <v>0</v>
      </c>
      <c r="K260" s="101">
        <f t="shared" si="90"/>
        <v>0</v>
      </c>
      <c r="L260" s="101">
        <f t="shared" si="90"/>
        <v>0</v>
      </c>
      <c r="M260" s="101">
        <f t="shared" si="90"/>
        <v>0</v>
      </c>
      <c r="N260" s="101">
        <f t="shared" si="90"/>
        <v>1003000</v>
      </c>
      <c r="O260" s="101">
        <f t="shared" si="90"/>
        <v>337000</v>
      </c>
      <c r="P260" s="101">
        <f t="shared" si="90"/>
        <v>0</v>
      </c>
      <c r="Q260" s="165"/>
      <c r="R260" s="28"/>
      <c r="S260" s="264"/>
    </row>
    <row r="261" spans="1:19" s="82" customFormat="1" ht="45.75" customHeight="1">
      <c r="A261" s="153" t="s">
        <v>55</v>
      </c>
      <c r="B261" s="153" t="s">
        <v>406</v>
      </c>
      <c r="C261" s="153" t="s">
        <v>436</v>
      </c>
      <c r="D261" s="158" t="s">
        <v>374</v>
      </c>
      <c r="E261" s="104" t="s">
        <v>6</v>
      </c>
      <c r="F261" s="103" t="s">
        <v>437</v>
      </c>
      <c r="G261" s="100">
        <f>SUM(H261,K261,N261,O261,P261)</f>
        <v>31346000</v>
      </c>
      <c r="H261" s="101">
        <v>0</v>
      </c>
      <c r="I261" s="101">
        <v>0</v>
      </c>
      <c r="J261" s="101">
        <f>H261-I261</f>
        <v>0</v>
      </c>
      <c r="K261" s="101">
        <v>0</v>
      </c>
      <c r="L261" s="101">
        <v>0</v>
      </c>
      <c r="M261" s="101">
        <f>K261-L261</f>
        <v>0</v>
      </c>
      <c r="N261" s="101">
        <v>511000</v>
      </c>
      <c r="O261" s="101">
        <v>1000000</v>
      </c>
      <c r="P261" s="101">
        <v>29835000</v>
      </c>
      <c r="Q261" s="165" t="s">
        <v>438</v>
      </c>
      <c r="R261" s="28"/>
      <c r="S261" s="264" t="s">
        <v>110</v>
      </c>
    </row>
    <row r="262" spans="1:19" s="82" customFormat="1" ht="45.75" customHeight="1">
      <c r="A262" s="154"/>
      <c r="B262" s="154"/>
      <c r="C262" s="153"/>
      <c r="D262" s="158"/>
      <c r="E262" s="104" t="s">
        <v>7</v>
      </c>
      <c r="F262" s="103" t="s">
        <v>437</v>
      </c>
      <c r="G262" s="100">
        <f>SUM(H262,K262,N262,O262,P262)</f>
        <v>31346000</v>
      </c>
      <c r="H262" s="101">
        <v>0</v>
      </c>
      <c r="I262" s="101">
        <v>0</v>
      </c>
      <c r="J262" s="101">
        <f>H262-I262</f>
        <v>0</v>
      </c>
      <c r="K262" s="101">
        <v>0</v>
      </c>
      <c r="L262" s="101">
        <v>0</v>
      </c>
      <c r="M262" s="101">
        <f>K262-L262</f>
        <v>0</v>
      </c>
      <c r="N262" s="101">
        <v>511000</v>
      </c>
      <c r="O262" s="101">
        <v>1000000</v>
      </c>
      <c r="P262" s="101">
        <v>29835000</v>
      </c>
      <c r="Q262" s="165"/>
      <c r="R262" s="28"/>
      <c r="S262" s="264"/>
    </row>
    <row r="263" spans="1:19" s="82" customFormat="1" ht="45.75" customHeight="1">
      <c r="A263" s="154"/>
      <c r="B263" s="154"/>
      <c r="C263" s="153"/>
      <c r="D263" s="158"/>
      <c r="E263" s="104" t="s">
        <v>8</v>
      </c>
      <c r="F263" s="102"/>
      <c r="G263" s="101">
        <f>G262-G261</f>
        <v>0</v>
      </c>
      <c r="H263" s="101">
        <f t="shared" ref="H263:P263" si="91">H262-H261</f>
        <v>0</v>
      </c>
      <c r="I263" s="101">
        <f t="shared" si="91"/>
        <v>0</v>
      </c>
      <c r="J263" s="101">
        <f t="shared" si="91"/>
        <v>0</v>
      </c>
      <c r="K263" s="101">
        <f t="shared" si="91"/>
        <v>0</v>
      </c>
      <c r="L263" s="101">
        <f t="shared" si="91"/>
        <v>0</v>
      </c>
      <c r="M263" s="101">
        <f t="shared" si="91"/>
        <v>0</v>
      </c>
      <c r="N263" s="101">
        <f t="shared" si="91"/>
        <v>0</v>
      </c>
      <c r="O263" s="101">
        <f t="shared" si="91"/>
        <v>0</v>
      </c>
      <c r="P263" s="101">
        <f t="shared" si="91"/>
        <v>0</v>
      </c>
      <c r="Q263" s="165"/>
      <c r="R263" s="28"/>
      <c r="S263" s="264"/>
    </row>
    <row r="264" spans="1:19" s="82" customFormat="1" ht="45.75" customHeight="1">
      <c r="A264" s="153" t="s">
        <v>55</v>
      </c>
      <c r="B264" s="153" t="s">
        <v>406</v>
      </c>
      <c r="C264" s="153" t="s">
        <v>439</v>
      </c>
      <c r="D264" s="158" t="s">
        <v>374</v>
      </c>
      <c r="E264" s="104" t="s">
        <v>6</v>
      </c>
      <c r="F264" s="103"/>
      <c r="G264" s="100"/>
      <c r="H264" s="101"/>
      <c r="I264" s="101"/>
      <c r="J264" s="101"/>
      <c r="K264" s="101"/>
      <c r="L264" s="101"/>
      <c r="M264" s="101"/>
      <c r="N264" s="101"/>
      <c r="O264" s="101"/>
      <c r="P264" s="101"/>
      <c r="Q264" s="165" t="s">
        <v>177</v>
      </c>
      <c r="R264" s="28"/>
      <c r="S264" s="264" t="s">
        <v>111</v>
      </c>
    </row>
    <row r="265" spans="1:19" s="82" customFormat="1" ht="45.75" customHeight="1">
      <c r="A265" s="154"/>
      <c r="B265" s="154"/>
      <c r="C265" s="153"/>
      <c r="D265" s="158"/>
      <c r="E265" s="104" t="s">
        <v>7</v>
      </c>
      <c r="F265" s="103" t="s">
        <v>440</v>
      </c>
      <c r="G265" s="100">
        <f>SUM(H265,K265,N265,O265,P265)</f>
        <v>8467000</v>
      </c>
      <c r="H265" s="101">
        <v>0</v>
      </c>
      <c r="I265" s="101">
        <v>0</v>
      </c>
      <c r="J265" s="101">
        <f>H265-I265</f>
        <v>0</v>
      </c>
      <c r="K265" s="101">
        <v>0</v>
      </c>
      <c r="L265" s="101">
        <v>0</v>
      </c>
      <c r="M265" s="101">
        <f>K265-L265</f>
        <v>0</v>
      </c>
      <c r="N265" s="101">
        <v>114000</v>
      </c>
      <c r="O265" s="101">
        <v>1500000</v>
      </c>
      <c r="P265" s="101">
        <v>6853000</v>
      </c>
      <c r="Q265" s="165"/>
      <c r="R265" s="28"/>
      <c r="S265" s="264"/>
    </row>
    <row r="266" spans="1:19" s="82" customFormat="1" ht="45.75" customHeight="1">
      <c r="A266" s="154"/>
      <c r="B266" s="154"/>
      <c r="C266" s="153"/>
      <c r="D266" s="158"/>
      <c r="E266" s="104" t="s">
        <v>8</v>
      </c>
      <c r="F266" s="102"/>
      <c r="G266" s="101">
        <f>G265-G264</f>
        <v>8467000</v>
      </c>
      <c r="H266" s="101">
        <f t="shared" ref="H266:P266" si="92">H265-H264</f>
        <v>0</v>
      </c>
      <c r="I266" s="101">
        <f t="shared" si="92"/>
        <v>0</v>
      </c>
      <c r="J266" s="101">
        <f t="shared" si="92"/>
        <v>0</v>
      </c>
      <c r="K266" s="101">
        <f t="shared" si="92"/>
        <v>0</v>
      </c>
      <c r="L266" s="101">
        <f t="shared" si="92"/>
        <v>0</v>
      </c>
      <c r="M266" s="101">
        <f t="shared" si="92"/>
        <v>0</v>
      </c>
      <c r="N266" s="101">
        <f t="shared" si="92"/>
        <v>114000</v>
      </c>
      <c r="O266" s="101">
        <f t="shared" si="92"/>
        <v>1500000</v>
      </c>
      <c r="P266" s="101">
        <f t="shared" si="92"/>
        <v>6853000</v>
      </c>
      <c r="Q266" s="165"/>
      <c r="R266" s="28"/>
      <c r="S266" s="264"/>
    </row>
    <row r="267" spans="1:19" s="82" customFormat="1" ht="45.75" customHeight="1">
      <c r="A267" s="153" t="s">
        <v>55</v>
      </c>
      <c r="B267" s="153" t="s">
        <v>406</v>
      </c>
      <c r="C267" s="153" t="s">
        <v>441</v>
      </c>
      <c r="D267" s="158" t="s">
        <v>374</v>
      </c>
      <c r="E267" s="104" t="s">
        <v>6</v>
      </c>
      <c r="F267" s="103"/>
      <c r="G267" s="100"/>
      <c r="H267" s="101"/>
      <c r="I267" s="101"/>
      <c r="J267" s="101"/>
      <c r="K267" s="101"/>
      <c r="L267" s="101"/>
      <c r="M267" s="101"/>
      <c r="N267" s="101"/>
      <c r="O267" s="101"/>
      <c r="P267" s="101"/>
      <c r="Q267" s="165" t="s">
        <v>177</v>
      </c>
      <c r="R267" s="28"/>
      <c r="S267" s="264" t="s">
        <v>111</v>
      </c>
    </row>
    <row r="268" spans="1:19" s="82" customFormat="1" ht="45.75" customHeight="1">
      <c r="A268" s="154"/>
      <c r="B268" s="154"/>
      <c r="C268" s="153"/>
      <c r="D268" s="158"/>
      <c r="E268" s="104" t="s">
        <v>7</v>
      </c>
      <c r="F268" s="103" t="s">
        <v>442</v>
      </c>
      <c r="G268" s="100">
        <f>SUM(H268,K268,N268,O268,P268)</f>
        <v>1984000</v>
      </c>
      <c r="H268" s="101">
        <v>0</v>
      </c>
      <c r="I268" s="101">
        <v>0</v>
      </c>
      <c r="J268" s="101">
        <f>H268-I268</f>
        <v>0</v>
      </c>
      <c r="K268" s="101">
        <v>0</v>
      </c>
      <c r="L268" s="101">
        <v>0</v>
      </c>
      <c r="M268" s="101">
        <f>K268-L268</f>
        <v>0</v>
      </c>
      <c r="N268" s="101">
        <v>64000</v>
      </c>
      <c r="O268" s="101">
        <v>600000</v>
      </c>
      <c r="P268" s="101">
        <v>1320000</v>
      </c>
      <c r="Q268" s="165"/>
      <c r="R268" s="28"/>
      <c r="S268" s="264"/>
    </row>
    <row r="269" spans="1:19" s="82" customFormat="1" ht="45.75" customHeight="1">
      <c r="A269" s="154"/>
      <c r="B269" s="154"/>
      <c r="C269" s="153"/>
      <c r="D269" s="158"/>
      <c r="E269" s="104" t="s">
        <v>8</v>
      </c>
      <c r="F269" s="102"/>
      <c r="G269" s="101">
        <f>G268-G267</f>
        <v>1984000</v>
      </c>
      <c r="H269" s="101">
        <f t="shared" ref="H269:P269" si="93">H268-H267</f>
        <v>0</v>
      </c>
      <c r="I269" s="101">
        <f t="shared" si="93"/>
        <v>0</v>
      </c>
      <c r="J269" s="101">
        <f t="shared" si="93"/>
        <v>0</v>
      </c>
      <c r="K269" s="101">
        <f t="shared" si="93"/>
        <v>0</v>
      </c>
      <c r="L269" s="101">
        <f t="shared" si="93"/>
        <v>0</v>
      </c>
      <c r="M269" s="101">
        <f t="shared" si="93"/>
        <v>0</v>
      </c>
      <c r="N269" s="101">
        <f t="shared" si="93"/>
        <v>64000</v>
      </c>
      <c r="O269" s="101">
        <f t="shared" si="93"/>
        <v>600000</v>
      </c>
      <c r="P269" s="101">
        <f t="shared" si="93"/>
        <v>1320000</v>
      </c>
      <c r="Q269" s="165"/>
      <c r="R269" s="28"/>
      <c r="S269" s="264"/>
    </row>
    <row r="270" spans="1:19" s="82" customFormat="1" ht="45.75" customHeight="1">
      <c r="A270" s="153" t="s">
        <v>55</v>
      </c>
      <c r="B270" s="153" t="s">
        <v>406</v>
      </c>
      <c r="C270" s="153" t="s">
        <v>443</v>
      </c>
      <c r="D270" s="158" t="s">
        <v>374</v>
      </c>
      <c r="E270" s="104" t="s">
        <v>6</v>
      </c>
      <c r="F270" s="103"/>
      <c r="G270" s="100"/>
      <c r="H270" s="101"/>
      <c r="I270" s="101"/>
      <c r="J270" s="101"/>
      <c r="K270" s="101"/>
      <c r="L270" s="101"/>
      <c r="M270" s="101"/>
      <c r="N270" s="101"/>
      <c r="O270" s="101"/>
      <c r="P270" s="101"/>
      <c r="Q270" s="165" t="s">
        <v>177</v>
      </c>
      <c r="R270" s="28"/>
      <c r="S270" s="264" t="s">
        <v>111</v>
      </c>
    </row>
    <row r="271" spans="1:19" s="82" customFormat="1" ht="45.75" customHeight="1">
      <c r="A271" s="154"/>
      <c r="B271" s="154"/>
      <c r="C271" s="153"/>
      <c r="D271" s="158"/>
      <c r="E271" s="104" t="s">
        <v>7</v>
      </c>
      <c r="F271" s="103" t="s">
        <v>444</v>
      </c>
      <c r="G271" s="100">
        <f>SUM(H271,K271,N271,O271,P271)</f>
        <v>5918000</v>
      </c>
      <c r="H271" s="101">
        <v>0</v>
      </c>
      <c r="I271" s="101">
        <v>0</v>
      </c>
      <c r="J271" s="101">
        <f>H271-I271</f>
        <v>0</v>
      </c>
      <c r="K271" s="101">
        <v>0</v>
      </c>
      <c r="L271" s="101">
        <v>0</v>
      </c>
      <c r="M271" s="101">
        <f>K271-L271</f>
        <v>0</v>
      </c>
      <c r="N271" s="101">
        <v>30000</v>
      </c>
      <c r="O271" s="101">
        <v>2000000</v>
      </c>
      <c r="P271" s="101">
        <v>3888000</v>
      </c>
      <c r="Q271" s="165"/>
      <c r="R271" s="28"/>
      <c r="S271" s="264"/>
    </row>
    <row r="272" spans="1:19" s="82" customFormat="1" ht="45.75" customHeight="1">
      <c r="A272" s="154"/>
      <c r="B272" s="154"/>
      <c r="C272" s="153"/>
      <c r="D272" s="158"/>
      <c r="E272" s="104" t="s">
        <v>8</v>
      </c>
      <c r="F272" s="102"/>
      <c r="G272" s="101">
        <f>G271-G270</f>
        <v>5918000</v>
      </c>
      <c r="H272" s="101">
        <f t="shared" ref="H272:P272" si="94">H271-H270</f>
        <v>0</v>
      </c>
      <c r="I272" s="101">
        <f t="shared" si="94"/>
        <v>0</v>
      </c>
      <c r="J272" s="101">
        <f t="shared" si="94"/>
        <v>0</v>
      </c>
      <c r="K272" s="101">
        <f t="shared" si="94"/>
        <v>0</v>
      </c>
      <c r="L272" s="101">
        <f t="shared" si="94"/>
        <v>0</v>
      </c>
      <c r="M272" s="101">
        <f t="shared" si="94"/>
        <v>0</v>
      </c>
      <c r="N272" s="101">
        <f t="shared" si="94"/>
        <v>30000</v>
      </c>
      <c r="O272" s="101">
        <f t="shared" si="94"/>
        <v>2000000</v>
      </c>
      <c r="P272" s="101">
        <f t="shared" si="94"/>
        <v>3888000</v>
      </c>
      <c r="Q272" s="165"/>
      <c r="R272" s="28"/>
      <c r="S272" s="264"/>
    </row>
    <row r="273" spans="1:19" s="82" customFormat="1" ht="45.75" customHeight="1">
      <c r="A273" s="258" t="s">
        <v>445</v>
      </c>
      <c r="B273" s="258" t="s">
        <v>446</v>
      </c>
      <c r="C273" s="258" t="s">
        <v>447</v>
      </c>
      <c r="D273" s="261" t="s">
        <v>374</v>
      </c>
      <c r="E273" s="128" t="s">
        <v>151</v>
      </c>
      <c r="F273" s="120" t="s">
        <v>112</v>
      </c>
      <c r="G273" s="121">
        <f>SUM(H273,K273,N273,O273,P273)</f>
        <v>83300000</v>
      </c>
      <c r="H273" s="122">
        <v>30723150</v>
      </c>
      <c r="I273" s="122">
        <v>29112685</v>
      </c>
      <c r="J273" s="122">
        <f>H273-I273</f>
        <v>1610465</v>
      </c>
      <c r="K273" s="122">
        <v>12234064</v>
      </c>
      <c r="L273" s="122">
        <v>3884539</v>
      </c>
      <c r="M273" s="122">
        <f>K273-L273</f>
        <v>8349525</v>
      </c>
      <c r="N273" s="122">
        <v>11300000</v>
      </c>
      <c r="O273" s="122">
        <v>14000000</v>
      </c>
      <c r="P273" s="122">
        <v>15042786</v>
      </c>
      <c r="Q273" s="262" t="s">
        <v>448</v>
      </c>
      <c r="R273" s="28"/>
      <c r="S273" s="83"/>
    </row>
    <row r="274" spans="1:19" s="82" customFormat="1" ht="45.75" customHeight="1">
      <c r="A274" s="259"/>
      <c r="B274" s="259"/>
      <c r="C274" s="259"/>
      <c r="D274" s="261"/>
      <c r="E274" s="128" t="s">
        <v>143</v>
      </c>
      <c r="F274" s="120" t="s">
        <v>112</v>
      </c>
      <c r="G274" s="121">
        <f>SUM(H274,K274,N274,O274,P274)</f>
        <v>83300000</v>
      </c>
      <c r="H274" s="122">
        <v>30723150</v>
      </c>
      <c r="I274" s="122">
        <v>29555463</v>
      </c>
      <c r="J274" s="122">
        <f>H274-I274</f>
        <v>1167687</v>
      </c>
      <c r="K274" s="122">
        <v>12234064</v>
      </c>
      <c r="L274" s="122">
        <v>3884539</v>
      </c>
      <c r="M274" s="122">
        <f>K274-L274</f>
        <v>8349525</v>
      </c>
      <c r="N274" s="122">
        <v>700000</v>
      </c>
      <c r="O274" s="122">
        <v>24600000</v>
      </c>
      <c r="P274" s="122">
        <v>15042786</v>
      </c>
      <c r="Q274" s="262"/>
      <c r="R274" s="28"/>
      <c r="S274" s="83"/>
    </row>
    <row r="275" spans="1:19" s="82" customFormat="1" ht="45.75" customHeight="1">
      <c r="A275" s="259"/>
      <c r="B275" s="259"/>
      <c r="C275" s="259"/>
      <c r="D275" s="261"/>
      <c r="E275" s="128" t="s">
        <v>8</v>
      </c>
      <c r="F275" s="120"/>
      <c r="G275" s="122">
        <f t="shared" ref="G275:P275" si="95">G274-G273</f>
        <v>0</v>
      </c>
      <c r="H275" s="122">
        <f t="shared" si="95"/>
        <v>0</v>
      </c>
      <c r="I275" s="122">
        <f t="shared" si="95"/>
        <v>442778</v>
      </c>
      <c r="J275" s="122">
        <f t="shared" si="95"/>
        <v>-442778</v>
      </c>
      <c r="K275" s="122">
        <f t="shared" si="95"/>
        <v>0</v>
      </c>
      <c r="L275" s="122">
        <f t="shared" si="95"/>
        <v>0</v>
      </c>
      <c r="M275" s="122">
        <f t="shared" si="95"/>
        <v>0</v>
      </c>
      <c r="N275" s="122">
        <f t="shared" si="95"/>
        <v>-10600000</v>
      </c>
      <c r="O275" s="122">
        <f t="shared" si="95"/>
        <v>10600000</v>
      </c>
      <c r="P275" s="122">
        <f t="shared" si="95"/>
        <v>0</v>
      </c>
      <c r="Q275" s="262"/>
      <c r="R275" s="28"/>
      <c r="S275" s="83"/>
    </row>
    <row r="276" spans="1:19" s="82" customFormat="1" ht="48" customHeight="1">
      <c r="A276" s="258" t="s">
        <v>445</v>
      </c>
      <c r="B276" s="258" t="s">
        <v>449</v>
      </c>
      <c r="C276" s="258" t="s">
        <v>450</v>
      </c>
      <c r="D276" s="261" t="s">
        <v>374</v>
      </c>
      <c r="E276" s="132" t="s">
        <v>6</v>
      </c>
      <c r="F276" s="120" t="s">
        <v>113</v>
      </c>
      <c r="G276" s="121">
        <f>SUM(H276,K276,N276,O276,P276)</f>
        <v>5400000</v>
      </c>
      <c r="H276" s="122">
        <v>3418388</v>
      </c>
      <c r="I276" s="122">
        <v>2446967</v>
      </c>
      <c r="J276" s="122">
        <f>H276-I276</f>
        <v>971421</v>
      </c>
      <c r="K276" s="122">
        <v>403600</v>
      </c>
      <c r="L276" s="122">
        <v>0</v>
      </c>
      <c r="M276" s="122">
        <f>K276-L276</f>
        <v>403600</v>
      </c>
      <c r="N276" s="122">
        <v>1578012</v>
      </c>
      <c r="O276" s="122">
        <v>0</v>
      </c>
      <c r="P276" s="122">
        <v>0</v>
      </c>
      <c r="Q276" s="262" t="s">
        <v>451</v>
      </c>
      <c r="R276" s="28"/>
      <c r="S276" s="83"/>
    </row>
    <row r="277" spans="1:19" s="82" customFormat="1" ht="48" customHeight="1">
      <c r="A277" s="259"/>
      <c r="B277" s="259"/>
      <c r="C277" s="259"/>
      <c r="D277" s="261"/>
      <c r="E277" s="132" t="s">
        <v>7</v>
      </c>
      <c r="F277" s="120" t="s">
        <v>113</v>
      </c>
      <c r="G277" s="121">
        <f>SUM(H277,K277,N277,O277,P277)</f>
        <v>5400000</v>
      </c>
      <c r="H277" s="122">
        <v>3418388</v>
      </c>
      <c r="I277" s="122">
        <v>2761984</v>
      </c>
      <c r="J277" s="122">
        <f>H277-I277</f>
        <v>656404</v>
      </c>
      <c r="K277" s="122">
        <v>403600</v>
      </c>
      <c r="L277" s="122">
        <v>0</v>
      </c>
      <c r="M277" s="122">
        <f>K277-L277</f>
        <v>403600</v>
      </c>
      <c r="N277" s="122">
        <v>1578012</v>
      </c>
      <c r="O277" s="122">
        <v>0</v>
      </c>
      <c r="P277" s="122">
        <v>0</v>
      </c>
      <c r="Q277" s="262"/>
      <c r="R277" s="28"/>
      <c r="S277" s="83"/>
    </row>
    <row r="278" spans="1:19" s="82" customFormat="1" ht="48" customHeight="1">
      <c r="A278" s="259"/>
      <c r="B278" s="259"/>
      <c r="C278" s="259"/>
      <c r="D278" s="261"/>
      <c r="E278" s="132" t="s">
        <v>8</v>
      </c>
      <c r="F278" s="123"/>
      <c r="G278" s="122">
        <f>G277-G276</f>
        <v>0</v>
      </c>
      <c r="H278" s="122">
        <f t="shared" ref="H278:P278" si="96">H277-H276</f>
        <v>0</v>
      </c>
      <c r="I278" s="122">
        <f t="shared" si="96"/>
        <v>315017</v>
      </c>
      <c r="J278" s="122">
        <f t="shared" si="96"/>
        <v>-315017</v>
      </c>
      <c r="K278" s="122">
        <f t="shared" si="96"/>
        <v>0</v>
      </c>
      <c r="L278" s="122">
        <f t="shared" si="96"/>
        <v>0</v>
      </c>
      <c r="M278" s="122">
        <f t="shared" si="96"/>
        <v>0</v>
      </c>
      <c r="N278" s="122">
        <f t="shared" si="96"/>
        <v>0</v>
      </c>
      <c r="O278" s="122">
        <f t="shared" si="96"/>
        <v>0</v>
      </c>
      <c r="P278" s="122">
        <f t="shared" si="96"/>
        <v>0</v>
      </c>
      <c r="Q278" s="262"/>
      <c r="R278" s="28"/>
      <c r="S278" s="83"/>
    </row>
    <row r="279" spans="1:19" s="82" customFormat="1" ht="46.5" customHeight="1">
      <c r="A279" s="258" t="s">
        <v>445</v>
      </c>
      <c r="B279" s="258" t="s">
        <v>449</v>
      </c>
      <c r="C279" s="258" t="s">
        <v>114</v>
      </c>
      <c r="D279" s="261" t="s">
        <v>374</v>
      </c>
      <c r="E279" s="132" t="s">
        <v>6</v>
      </c>
      <c r="F279" s="120" t="s">
        <v>115</v>
      </c>
      <c r="G279" s="121">
        <f>SUM(H279,K279,N279,O279,P279)</f>
        <v>8000000</v>
      </c>
      <c r="H279" s="122">
        <v>94500</v>
      </c>
      <c r="I279" s="122">
        <v>94500</v>
      </c>
      <c r="J279" s="122">
        <f>H279-I279</f>
        <v>0</v>
      </c>
      <c r="K279" s="122">
        <v>2536000</v>
      </c>
      <c r="L279" s="122">
        <v>2266012</v>
      </c>
      <c r="M279" s="122">
        <f>K279-L279</f>
        <v>269988</v>
      </c>
      <c r="N279" s="122">
        <v>1500000</v>
      </c>
      <c r="O279" s="122">
        <v>1000000</v>
      </c>
      <c r="P279" s="122">
        <v>2869500</v>
      </c>
      <c r="Q279" s="262" t="s">
        <v>452</v>
      </c>
      <c r="R279" s="28"/>
      <c r="S279" s="83"/>
    </row>
    <row r="280" spans="1:19" s="82" customFormat="1" ht="46.5" customHeight="1">
      <c r="A280" s="259"/>
      <c r="B280" s="259"/>
      <c r="C280" s="259"/>
      <c r="D280" s="261"/>
      <c r="E280" s="132" t="s">
        <v>7</v>
      </c>
      <c r="F280" s="120" t="s">
        <v>115</v>
      </c>
      <c r="G280" s="121">
        <f>SUM(H280,K280,N280,O280,P280)</f>
        <v>8000000</v>
      </c>
      <c r="H280" s="122">
        <v>94500</v>
      </c>
      <c r="I280" s="122">
        <v>94500</v>
      </c>
      <c r="J280" s="122">
        <f>H280-I280</f>
        <v>0</v>
      </c>
      <c r="K280" s="122">
        <v>2536000</v>
      </c>
      <c r="L280" s="122">
        <v>2266012</v>
      </c>
      <c r="M280" s="122">
        <f>K280-L280</f>
        <v>269988</v>
      </c>
      <c r="N280" s="122">
        <v>1504000</v>
      </c>
      <c r="O280" s="122">
        <v>1000000</v>
      </c>
      <c r="P280" s="122">
        <v>2865500</v>
      </c>
      <c r="Q280" s="262"/>
      <c r="R280" s="28"/>
      <c r="S280" s="83"/>
    </row>
    <row r="281" spans="1:19" s="82" customFormat="1" ht="46.5" customHeight="1">
      <c r="A281" s="259"/>
      <c r="B281" s="259"/>
      <c r="C281" s="259"/>
      <c r="D281" s="261"/>
      <c r="E281" s="132" t="s">
        <v>8</v>
      </c>
      <c r="F281" s="123"/>
      <c r="G281" s="122">
        <f>G280-G279</f>
        <v>0</v>
      </c>
      <c r="H281" s="122">
        <f t="shared" ref="H281:P281" si="97">H280-H279</f>
        <v>0</v>
      </c>
      <c r="I281" s="122">
        <f t="shared" si="97"/>
        <v>0</v>
      </c>
      <c r="J281" s="122">
        <f t="shared" si="97"/>
        <v>0</v>
      </c>
      <c r="K281" s="122">
        <f t="shared" si="97"/>
        <v>0</v>
      </c>
      <c r="L281" s="122">
        <f t="shared" si="97"/>
        <v>0</v>
      </c>
      <c r="M281" s="122">
        <f t="shared" si="97"/>
        <v>0</v>
      </c>
      <c r="N281" s="122">
        <f t="shared" si="97"/>
        <v>4000</v>
      </c>
      <c r="O281" s="122">
        <f t="shared" si="97"/>
        <v>0</v>
      </c>
      <c r="P281" s="122">
        <f t="shared" si="97"/>
        <v>-4000</v>
      </c>
      <c r="Q281" s="262"/>
      <c r="R281" s="28"/>
      <c r="S281" s="83"/>
    </row>
    <row r="282" spans="1:19" s="82" customFormat="1" ht="46.5" customHeight="1">
      <c r="A282" s="258" t="s">
        <v>445</v>
      </c>
      <c r="B282" s="258" t="s">
        <v>449</v>
      </c>
      <c r="C282" s="258" t="s">
        <v>453</v>
      </c>
      <c r="D282" s="261" t="s">
        <v>374</v>
      </c>
      <c r="E282" s="132" t="s">
        <v>6</v>
      </c>
      <c r="F282" s="120" t="s">
        <v>116</v>
      </c>
      <c r="G282" s="121">
        <f>SUM(H282,K282,N282,O282,P282)</f>
        <v>2500000</v>
      </c>
      <c r="H282" s="122">
        <v>0</v>
      </c>
      <c r="I282" s="122">
        <v>0</v>
      </c>
      <c r="J282" s="122">
        <f>H282-I282</f>
        <v>0</v>
      </c>
      <c r="K282" s="122">
        <v>30000</v>
      </c>
      <c r="L282" s="122">
        <v>16886</v>
      </c>
      <c r="M282" s="122">
        <f>K282-L282</f>
        <v>13114</v>
      </c>
      <c r="N282" s="122">
        <v>1500000</v>
      </c>
      <c r="O282" s="122">
        <v>970000</v>
      </c>
      <c r="P282" s="122">
        <v>0</v>
      </c>
      <c r="Q282" s="262" t="s">
        <v>454</v>
      </c>
      <c r="R282" s="28"/>
      <c r="S282" s="83"/>
    </row>
    <row r="283" spans="1:19" s="82" customFormat="1" ht="46.5" customHeight="1">
      <c r="A283" s="259"/>
      <c r="B283" s="259"/>
      <c r="C283" s="259"/>
      <c r="D283" s="261"/>
      <c r="E283" s="132" t="s">
        <v>7</v>
      </c>
      <c r="F283" s="120" t="s">
        <v>116</v>
      </c>
      <c r="G283" s="121">
        <f>SUM(H283,K283,N283,O283,P283)</f>
        <v>2500000</v>
      </c>
      <c r="H283" s="122">
        <v>0</v>
      </c>
      <c r="I283" s="122">
        <v>0</v>
      </c>
      <c r="J283" s="122">
        <f>H283-I283</f>
        <v>0</v>
      </c>
      <c r="K283" s="122">
        <v>30000</v>
      </c>
      <c r="L283" s="122">
        <v>16886</v>
      </c>
      <c r="M283" s="122">
        <f>K283-L283</f>
        <v>13114</v>
      </c>
      <c r="N283" s="122">
        <v>816500</v>
      </c>
      <c r="O283" s="122">
        <v>1653500</v>
      </c>
      <c r="P283" s="122">
        <v>0</v>
      </c>
      <c r="Q283" s="262"/>
      <c r="R283" s="28"/>
      <c r="S283" s="83"/>
    </row>
    <row r="284" spans="1:19" s="82" customFormat="1" ht="46.5" customHeight="1">
      <c r="A284" s="259"/>
      <c r="B284" s="259"/>
      <c r="C284" s="259"/>
      <c r="D284" s="261"/>
      <c r="E284" s="132" t="s">
        <v>8</v>
      </c>
      <c r="F284" s="123"/>
      <c r="G284" s="122">
        <f>G283-G282</f>
        <v>0</v>
      </c>
      <c r="H284" s="122">
        <f t="shared" ref="H284:P284" si="98">H283-H282</f>
        <v>0</v>
      </c>
      <c r="I284" s="122">
        <f t="shared" si="98"/>
        <v>0</v>
      </c>
      <c r="J284" s="122">
        <f t="shared" si="98"/>
        <v>0</v>
      </c>
      <c r="K284" s="122">
        <f t="shared" si="98"/>
        <v>0</v>
      </c>
      <c r="L284" s="122">
        <f t="shared" si="98"/>
        <v>0</v>
      </c>
      <c r="M284" s="122">
        <f t="shared" si="98"/>
        <v>0</v>
      </c>
      <c r="N284" s="122">
        <f t="shared" si="98"/>
        <v>-683500</v>
      </c>
      <c r="O284" s="122">
        <f t="shared" si="98"/>
        <v>683500</v>
      </c>
      <c r="P284" s="122">
        <f t="shared" si="98"/>
        <v>0</v>
      </c>
      <c r="Q284" s="262"/>
      <c r="R284" s="28"/>
      <c r="S284" s="83"/>
    </row>
    <row r="285" spans="1:19" s="82" customFormat="1" ht="46.5" customHeight="1">
      <c r="A285" s="258" t="s">
        <v>445</v>
      </c>
      <c r="B285" s="258" t="s">
        <v>449</v>
      </c>
      <c r="C285" s="258" t="s">
        <v>455</v>
      </c>
      <c r="D285" s="261" t="s">
        <v>374</v>
      </c>
      <c r="E285" s="132" t="s">
        <v>6</v>
      </c>
      <c r="F285" s="120" t="s">
        <v>456</v>
      </c>
      <c r="G285" s="121">
        <f>SUM(H285,K285,N285,O285,P285)</f>
        <v>9000000</v>
      </c>
      <c r="H285" s="122">
        <v>502520</v>
      </c>
      <c r="I285" s="122">
        <v>468099</v>
      </c>
      <c r="J285" s="122">
        <f>H285-I285</f>
        <v>34421</v>
      </c>
      <c r="K285" s="122">
        <v>1006300</v>
      </c>
      <c r="L285" s="122">
        <v>134400</v>
      </c>
      <c r="M285" s="122">
        <f>K285-L285</f>
        <v>871900</v>
      </c>
      <c r="N285" s="122">
        <v>3000000</v>
      </c>
      <c r="O285" s="122">
        <v>2000000</v>
      </c>
      <c r="P285" s="122">
        <v>2491180</v>
      </c>
      <c r="Q285" s="262" t="s">
        <v>457</v>
      </c>
      <c r="R285" s="28"/>
      <c r="S285" s="83"/>
    </row>
    <row r="286" spans="1:19" s="82" customFormat="1" ht="46.5" customHeight="1">
      <c r="A286" s="259"/>
      <c r="B286" s="259"/>
      <c r="C286" s="259"/>
      <c r="D286" s="261"/>
      <c r="E286" s="132" t="s">
        <v>7</v>
      </c>
      <c r="F286" s="120" t="s">
        <v>456</v>
      </c>
      <c r="G286" s="121">
        <f>SUM(H286,K286,N286,O286,P286)</f>
        <v>9000000</v>
      </c>
      <c r="H286" s="122">
        <v>502520</v>
      </c>
      <c r="I286" s="122">
        <v>469089</v>
      </c>
      <c r="J286" s="122">
        <f>H286-I286</f>
        <v>33431</v>
      </c>
      <c r="K286" s="122">
        <v>1006300</v>
      </c>
      <c r="L286" s="122">
        <v>134400</v>
      </c>
      <c r="M286" s="122">
        <f>K286-L286</f>
        <v>871900</v>
      </c>
      <c r="N286" s="122">
        <v>1504000</v>
      </c>
      <c r="O286" s="122">
        <v>3496000</v>
      </c>
      <c r="P286" s="122">
        <v>2491180</v>
      </c>
      <c r="Q286" s="262"/>
      <c r="R286" s="28"/>
      <c r="S286" s="83"/>
    </row>
    <row r="287" spans="1:19" s="82" customFormat="1" ht="46.5" customHeight="1">
      <c r="A287" s="259"/>
      <c r="B287" s="259"/>
      <c r="C287" s="259"/>
      <c r="D287" s="261"/>
      <c r="E287" s="132" t="s">
        <v>8</v>
      </c>
      <c r="F287" s="123"/>
      <c r="G287" s="122">
        <f>G286-G285</f>
        <v>0</v>
      </c>
      <c r="H287" s="122">
        <f t="shared" ref="H287:P287" si="99">H286-H285</f>
        <v>0</v>
      </c>
      <c r="I287" s="122">
        <f t="shared" si="99"/>
        <v>990</v>
      </c>
      <c r="J287" s="122">
        <f t="shared" si="99"/>
        <v>-990</v>
      </c>
      <c r="K287" s="122">
        <f t="shared" si="99"/>
        <v>0</v>
      </c>
      <c r="L287" s="122">
        <f t="shared" si="99"/>
        <v>0</v>
      </c>
      <c r="M287" s="122">
        <f t="shared" si="99"/>
        <v>0</v>
      </c>
      <c r="N287" s="122">
        <f t="shared" si="99"/>
        <v>-1496000</v>
      </c>
      <c r="O287" s="122">
        <f t="shared" si="99"/>
        <v>1496000</v>
      </c>
      <c r="P287" s="122">
        <f t="shared" si="99"/>
        <v>0</v>
      </c>
      <c r="Q287" s="262"/>
      <c r="R287" s="28"/>
      <c r="S287" s="83"/>
    </row>
    <row r="288" spans="1:19" s="82" customFormat="1" ht="44.25" customHeight="1">
      <c r="A288" s="258" t="s">
        <v>445</v>
      </c>
      <c r="B288" s="258" t="s">
        <v>449</v>
      </c>
      <c r="C288" s="258" t="s">
        <v>458</v>
      </c>
      <c r="D288" s="261" t="s">
        <v>374</v>
      </c>
      <c r="E288" s="132" t="s">
        <v>6</v>
      </c>
      <c r="F288" s="120" t="s">
        <v>459</v>
      </c>
      <c r="G288" s="121">
        <f>SUM(H288,K288,N288,O288,P288)</f>
        <v>1051786</v>
      </c>
      <c r="H288" s="122">
        <v>0</v>
      </c>
      <c r="I288" s="122">
        <v>0</v>
      </c>
      <c r="J288" s="122">
        <f>H288-I288</f>
        <v>0</v>
      </c>
      <c r="K288" s="122">
        <v>1051786</v>
      </c>
      <c r="L288" s="122">
        <v>508154</v>
      </c>
      <c r="M288" s="122">
        <f>K288-L288</f>
        <v>543632</v>
      </c>
      <c r="N288" s="122">
        <v>0</v>
      </c>
      <c r="O288" s="122">
        <v>0</v>
      </c>
      <c r="P288" s="122">
        <v>0</v>
      </c>
      <c r="Q288" s="262" t="s">
        <v>460</v>
      </c>
      <c r="R288" s="28"/>
      <c r="S288" s="264" t="s">
        <v>108</v>
      </c>
    </row>
    <row r="289" spans="1:19" s="82" customFormat="1" ht="44.25" customHeight="1">
      <c r="A289" s="259"/>
      <c r="B289" s="259"/>
      <c r="C289" s="259"/>
      <c r="D289" s="261"/>
      <c r="E289" s="132" t="s">
        <v>7</v>
      </c>
      <c r="F289" s="120" t="s">
        <v>459</v>
      </c>
      <c r="G289" s="121">
        <f>SUM(H289,K289,N289,O289,P289)</f>
        <v>1051786</v>
      </c>
      <c r="H289" s="122">
        <v>0</v>
      </c>
      <c r="I289" s="122">
        <v>0</v>
      </c>
      <c r="J289" s="122">
        <f>H289-I289</f>
        <v>0</v>
      </c>
      <c r="K289" s="122">
        <v>1051786</v>
      </c>
      <c r="L289" s="122">
        <v>508154</v>
      </c>
      <c r="M289" s="122">
        <f>K289-L289</f>
        <v>543632</v>
      </c>
      <c r="N289" s="122">
        <v>0</v>
      </c>
      <c r="O289" s="122">
        <v>0</v>
      </c>
      <c r="P289" s="122">
        <v>0</v>
      </c>
      <c r="Q289" s="262"/>
      <c r="R289" s="28"/>
      <c r="S289" s="264"/>
    </row>
    <row r="290" spans="1:19" s="82" customFormat="1" ht="44.25" customHeight="1">
      <c r="A290" s="259"/>
      <c r="B290" s="259"/>
      <c r="C290" s="259"/>
      <c r="D290" s="261"/>
      <c r="E290" s="132" t="s">
        <v>8</v>
      </c>
      <c r="F290" s="123"/>
      <c r="G290" s="122">
        <f>G289-G288</f>
        <v>0</v>
      </c>
      <c r="H290" s="122">
        <f t="shared" ref="H290:P290" si="100">H289-H288</f>
        <v>0</v>
      </c>
      <c r="I290" s="122">
        <f t="shared" si="100"/>
        <v>0</v>
      </c>
      <c r="J290" s="122">
        <f t="shared" si="100"/>
        <v>0</v>
      </c>
      <c r="K290" s="122">
        <f t="shared" si="100"/>
        <v>0</v>
      </c>
      <c r="L290" s="122">
        <f t="shared" si="100"/>
        <v>0</v>
      </c>
      <c r="M290" s="122">
        <f t="shared" si="100"/>
        <v>0</v>
      </c>
      <c r="N290" s="122">
        <f t="shared" si="100"/>
        <v>0</v>
      </c>
      <c r="O290" s="122">
        <f t="shared" si="100"/>
        <v>0</v>
      </c>
      <c r="P290" s="122">
        <f t="shared" si="100"/>
        <v>0</v>
      </c>
      <c r="Q290" s="262"/>
      <c r="R290" s="28"/>
      <c r="S290" s="264"/>
    </row>
    <row r="291" spans="1:19" s="82" customFormat="1" ht="44.25" customHeight="1">
      <c r="A291" s="258" t="s">
        <v>445</v>
      </c>
      <c r="B291" s="258" t="s">
        <v>449</v>
      </c>
      <c r="C291" s="258" t="s">
        <v>461</v>
      </c>
      <c r="D291" s="261" t="s">
        <v>374</v>
      </c>
      <c r="E291" s="132" t="s">
        <v>6</v>
      </c>
      <c r="F291" s="120" t="s">
        <v>462</v>
      </c>
      <c r="G291" s="121">
        <f>SUM(H291,K291,N291,O291,P291)</f>
        <v>9000000</v>
      </c>
      <c r="H291" s="122">
        <v>0</v>
      </c>
      <c r="I291" s="122">
        <v>0</v>
      </c>
      <c r="J291" s="122">
        <f>H291-I291</f>
        <v>0</v>
      </c>
      <c r="K291" s="122">
        <v>79200</v>
      </c>
      <c r="L291" s="122">
        <v>0</v>
      </c>
      <c r="M291" s="122">
        <f>K291-L291</f>
        <v>79200</v>
      </c>
      <c r="N291" s="122">
        <v>500000</v>
      </c>
      <c r="O291" s="122">
        <v>900000</v>
      </c>
      <c r="P291" s="122">
        <v>7520800</v>
      </c>
      <c r="Q291" s="262" t="s">
        <v>463</v>
      </c>
      <c r="R291" s="28"/>
      <c r="S291" s="264" t="s">
        <v>108</v>
      </c>
    </row>
    <row r="292" spans="1:19" s="82" customFormat="1" ht="44.25" customHeight="1">
      <c r="A292" s="259"/>
      <c r="B292" s="259"/>
      <c r="C292" s="259"/>
      <c r="D292" s="261"/>
      <c r="E292" s="132" t="s">
        <v>7</v>
      </c>
      <c r="F292" s="120" t="s">
        <v>462</v>
      </c>
      <c r="G292" s="121">
        <f>SUM(H292,K292,N292,O292,P292)</f>
        <v>9000000</v>
      </c>
      <c r="H292" s="122">
        <v>0</v>
      </c>
      <c r="I292" s="122">
        <v>0</v>
      </c>
      <c r="J292" s="122">
        <f>H292-I292</f>
        <v>0</v>
      </c>
      <c r="K292" s="122">
        <v>79200</v>
      </c>
      <c r="L292" s="122">
        <v>0</v>
      </c>
      <c r="M292" s="122">
        <f>K292-L292</f>
        <v>79200</v>
      </c>
      <c r="N292" s="122">
        <v>513700</v>
      </c>
      <c r="O292" s="122">
        <v>886300</v>
      </c>
      <c r="P292" s="122">
        <v>7520800</v>
      </c>
      <c r="Q292" s="262"/>
      <c r="R292" s="28"/>
      <c r="S292" s="264"/>
    </row>
    <row r="293" spans="1:19" s="82" customFormat="1" ht="44.25" customHeight="1">
      <c r="A293" s="259"/>
      <c r="B293" s="259"/>
      <c r="C293" s="259"/>
      <c r="D293" s="261"/>
      <c r="E293" s="132" t="s">
        <v>8</v>
      </c>
      <c r="F293" s="123"/>
      <c r="G293" s="122">
        <f>G292-G291</f>
        <v>0</v>
      </c>
      <c r="H293" s="122">
        <f t="shared" ref="H293:P293" si="101">H292-H291</f>
        <v>0</v>
      </c>
      <c r="I293" s="122">
        <f t="shared" si="101"/>
        <v>0</v>
      </c>
      <c r="J293" s="122">
        <f t="shared" si="101"/>
        <v>0</v>
      </c>
      <c r="K293" s="122">
        <f t="shared" si="101"/>
        <v>0</v>
      </c>
      <c r="L293" s="122">
        <f t="shared" si="101"/>
        <v>0</v>
      </c>
      <c r="M293" s="122">
        <f t="shared" si="101"/>
        <v>0</v>
      </c>
      <c r="N293" s="122">
        <f t="shared" si="101"/>
        <v>13700</v>
      </c>
      <c r="O293" s="122">
        <f t="shared" si="101"/>
        <v>-13700</v>
      </c>
      <c r="P293" s="122">
        <f t="shared" si="101"/>
        <v>0</v>
      </c>
      <c r="Q293" s="262"/>
      <c r="R293" s="28"/>
      <c r="S293" s="264"/>
    </row>
    <row r="294" spans="1:19" s="82" customFormat="1" ht="44.25" customHeight="1">
      <c r="A294" s="159" t="s">
        <v>445</v>
      </c>
      <c r="B294" s="159" t="s">
        <v>449</v>
      </c>
      <c r="C294" s="159" t="s">
        <v>464</v>
      </c>
      <c r="D294" s="158" t="s">
        <v>374</v>
      </c>
      <c r="E294" s="104" t="s">
        <v>6</v>
      </c>
      <c r="F294" s="99"/>
      <c r="G294" s="100"/>
      <c r="H294" s="101"/>
      <c r="I294" s="101"/>
      <c r="J294" s="101"/>
      <c r="K294" s="101"/>
      <c r="L294" s="101"/>
      <c r="M294" s="101"/>
      <c r="N294" s="101"/>
      <c r="O294" s="101"/>
      <c r="P294" s="101"/>
      <c r="Q294" s="161" t="s">
        <v>177</v>
      </c>
      <c r="R294" s="28"/>
      <c r="S294" s="264" t="s">
        <v>107</v>
      </c>
    </row>
    <row r="295" spans="1:19" s="82" customFormat="1" ht="44.25" customHeight="1">
      <c r="A295" s="160"/>
      <c r="B295" s="160"/>
      <c r="C295" s="160"/>
      <c r="D295" s="158"/>
      <c r="E295" s="104" t="s">
        <v>7</v>
      </c>
      <c r="F295" s="99" t="s">
        <v>465</v>
      </c>
      <c r="G295" s="100">
        <f>SUM(H295,K295,N295,O295,P295)</f>
        <v>4300000</v>
      </c>
      <c r="H295" s="101">
        <v>0</v>
      </c>
      <c r="I295" s="101">
        <v>0</v>
      </c>
      <c r="J295" s="101">
        <f>H295-I295</f>
        <v>0</v>
      </c>
      <c r="K295" s="101">
        <v>0</v>
      </c>
      <c r="L295" s="101">
        <v>0</v>
      </c>
      <c r="M295" s="101">
        <f>K295-L295</f>
        <v>0</v>
      </c>
      <c r="N295" s="101">
        <v>66000</v>
      </c>
      <c r="O295" s="101">
        <v>1234000</v>
      </c>
      <c r="P295" s="101">
        <v>3000000</v>
      </c>
      <c r="Q295" s="161"/>
      <c r="R295" s="28"/>
      <c r="S295" s="264"/>
    </row>
    <row r="296" spans="1:19" s="82" customFormat="1" ht="44.25" customHeight="1">
      <c r="A296" s="160"/>
      <c r="B296" s="160"/>
      <c r="C296" s="160"/>
      <c r="D296" s="158"/>
      <c r="E296" s="104" t="s">
        <v>8</v>
      </c>
      <c r="F296" s="102"/>
      <c r="G296" s="101">
        <f>G295-G294</f>
        <v>4300000</v>
      </c>
      <c r="H296" s="101">
        <f t="shared" ref="H296:P296" si="102">H295-H294</f>
        <v>0</v>
      </c>
      <c r="I296" s="101">
        <f t="shared" si="102"/>
        <v>0</v>
      </c>
      <c r="J296" s="101">
        <f t="shared" si="102"/>
        <v>0</v>
      </c>
      <c r="K296" s="101">
        <f t="shared" si="102"/>
        <v>0</v>
      </c>
      <c r="L296" s="101">
        <f t="shared" si="102"/>
        <v>0</v>
      </c>
      <c r="M296" s="101">
        <f t="shared" si="102"/>
        <v>0</v>
      </c>
      <c r="N296" s="101">
        <f t="shared" si="102"/>
        <v>66000</v>
      </c>
      <c r="O296" s="101">
        <f t="shared" si="102"/>
        <v>1234000</v>
      </c>
      <c r="P296" s="101">
        <f t="shared" si="102"/>
        <v>3000000</v>
      </c>
      <c r="Q296" s="161"/>
      <c r="R296" s="28"/>
      <c r="S296" s="264"/>
    </row>
    <row r="297" spans="1:19" s="82" customFormat="1" ht="51" customHeight="1">
      <c r="A297" s="258" t="s">
        <v>821</v>
      </c>
      <c r="B297" s="258" t="s">
        <v>1300</v>
      </c>
      <c r="C297" s="258" t="s">
        <v>823</v>
      </c>
      <c r="D297" s="261" t="s">
        <v>824</v>
      </c>
      <c r="E297" s="125" t="s">
        <v>151</v>
      </c>
      <c r="F297" s="120" t="s">
        <v>1301</v>
      </c>
      <c r="G297" s="121">
        <f>SUM(H297,K297,N297,O297,P297)</f>
        <v>3000000</v>
      </c>
      <c r="H297" s="126">
        <v>0</v>
      </c>
      <c r="I297" s="126">
        <v>0</v>
      </c>
      <c r="J297" s="126">
        <f>H297-I297</f>
        <v>0</v>
      </c>
      <c r="K297" s="126">
        <v>3000000</v>
      </c>
      <c r="L297" s="126">
        <v>0</v>
      </c>
      <c r="M297" s="126">
        <f>K297-L297</f>
        <v>3000000</v>
      </c>
      <c r="N297" s="126">
        <v>0</v>
      </c>
      <c r="O297" s="126">
        <v>0</v>
      </c>
      <c r="P297" s="126">
        <v>0</v>
      </c>
      <c r="Q297" s="274" t="s">
        <v>1302</v>
      </c>
      <c r="R297" s="267"/>
      <c r="S297" s="264"/>
    </row>
    <row r="298" spans="1:19" s="82" customFormat="1" ht="51" customHeight="1">
      <c r="A298" s="259"/>
      <c r="B298" s="259"/>
      <c r="C298" s="259"/>
      <c r="D298" s="261"/>
      <c r="E298" s="127" t="s">
        <v>143</v>
      </c>
      <c r="F298" s="120" t="s">
        <v>1301</v>
      </c>
      <c r="G298" s="121">
        <f>SUM(H298,K298,N298,O298,P298)</f>
        <v>3000000</v>
      </c>
      <c r="H298" s="126">
        <v>0</v>
      </c>
      <c r="I298" s="126">
        <v>0</v>
      </c>
      <c r="J298" s="126">
        <f>H298-I298</f>
        <v>0</v>
      </c>
      <c r="K298" s="126">
        <v>3000000</v>
      </c>
      <c r="L298" s="126">
        <v>0</v>
      </c>
      <c r="M298" s="126">
        <f>K298-L298</f>
        <v>3000000</v>
      </c>
      <c r="N298" s="126">
        <v>0</v>
      </c>
      <c r="O298" s="126">
        <v>0</v>
      </c>
      <c r="P298" s="126">
        <v>0</v>
      </c>
      <c r="Q298" s="274"/>
      <c r="R298" s="268"/>
      <c r="S298" s="264"/>
    </row>
    <row r="299" spans="1:19" s="82" customFormat="1" ht="44.25" customHeight="1">
      <c r="A299" s="259"/>
      <c r="B299" s="259"/>
      <c r="C299" s="259"/>
      <c r="D299" s="261"/>
      <c r="E299" s="128" t="s">
        <v>8</v>
      </c>
      <c r="F299" s="120"/>
      <c r="G299" s="122">
        <f t="shared" ref="G299:P299" si="103">G298-G297</f>
        <v>0</v>
      </c>
      <c r="H299" s="122">
        <f t="shared" si="103"/>
        <v>0</v>
      </c>
      <c r="I299" s="122">
        <f t="shared" si="103"/>
        <v>0</v>
      </c>
      <c r="J299" s="122">
        <f t="shared" si="103"/>
        <v>0</v>
      </c>
      <c r="K299" s="122">
        <f t="shared" si="103"/>
        <v>0</v>
      </c>
      <c r="L299" s="122">
        <f t="shared" si="103"/>
        <v>0</v>
      </c>
      <c r="M299" s="122">
        <f t="shared" si="103"/>
        <v>0</v>
      </c>
      <c r="N299" s="122">
        <f t="shared" si="103"/>
        <v>0</v>
      </c>
      <c r="O299" s="122">
        <f t="shared" si="103"/>
        <v>0</v>
      </c>
      <c r="P299" s="122">
        <f t="shared" si="103"/>
        <v>0</v>
      </c>
      <c r="Q299" s="274"/>
      <c r="R299" s="269"/>
      <c r="S299" s="264"/>
    </row>
    <row r="300" spans="1:19" s="82" customFormat="1" ht="51" customHeight="1">
      <c r="A300" s="258" t="s">
        <v>466</v>
      </c>
      <c r="B300" s="258" t="s">
        <v>467</v>
      </c>
      <c r="C300" s="258" t="s">
        <v>1303</v>
      </c>
      <c r="D300" s="261" t="s">
        <v>469</v>
      </c>
      <c r="E300" s="128" t="s">
        <v>151</v>
      </c>
      <c r="F300" s="120" t="s">
        <v>470</v>
      </c>
      <c r="G300" s="121">
        <f>SUM(H300,K300,N300,O300,P300)</f>
        <v>367000</v>
      </c>
      <c r="H300" s="122">
        <v>0</v>
      </c>
      <c r="I300" s="122">
        <v>0</v>
      </c>
      <c r="J300" s="122">
        <f>H300-I300</f>
        <v>0</v>
      </c>
      <c r="K300" s="122">
        <v>172000</v>
      </c>
      <c r="L300" s="122">
        <v>0</v>
      </c>
      <c r="M300" s="122">
        <f>K300-L300</f>
        <v>172000</v>
      </c>
      <c r="N300" s="122">
        <v>97500</v>
      </c>
      <c r="O300" s="122">
        <v>97500</v>
      </c>
      <c r="P300" s="122">
        <v>0</v>
      </c>
      <c r="Q300" s="273" t="s">
        <v>263</v>
      </c>
      <c r="R300" s="267"/>
      <c r="S300" s="264"/>
    </row>
    <row r="301" spans="1:19" s="82" customFormat="1" ht="51" customHeight="1">
      <c r="A301" s="258"/>
      <c r="B301" s="258"/>
      <c r="C301" s="258"/>
      <c r="D301" s="261"/>
      <c r="E301" s="128" t="s">
        <v>143</v>
      </c>
      <c r="F301" s="120" t="s">
        <v>470</v>
      </c>
      <c r="G301" s="121">
        <f>SUM(H301,K301,N301,O301,P301)</f>
        <v>367000</v>
      </c>
      <c r="H301" s="122">
        <v>0</v>
      </c>
      <c r="I301" s="122">
        <v>0</v>
      </c>
      <c r="J301" s="122">
        <f>H301-I301</f>
        <v>0</v>
      </c>
      <c r="K301" s="122">
        <v>172000</v>
      </c>
      <c r="L301" s="122">
        <v>0</v>
      </c>
      <c r="M301" s="122">
        <f>K301-L301</f>
        <v>172000</v>
      </c>
      <c r="N301" s="122">
        <v>97500</v>
      </c>
      <c r="O301" s="122">
        <v>97500</v>
      </c>
      <c r="P301" s="122">
        <v>0</v>
      </c>
      <c r="Q301" s="273"/>
      <c r="R301" s="268"/>
      <c r="S301" s="264"/>
    </row>
    <row r="302" spans="1:19" s="82" customFormat="1" ht="44.25" customHeight="1">
      <c r="A302" s="258"/>
      <c r="B302" s="258"/>
      <c r="C302" s="258"/>
      <c r="D302" s="261"/>
      <c r="E302" s="128" t="s">
        <v>8</v>
      </c>
      <c r="F302" s="120"/>
      <c r="G302" s="122">
        <f t="shared" ref="G302:P302" si="104">G301-G300</f>
        <v>0</v>
      </c>
      <c r="H302" s="122">
        <f t="shared" si="104"/>
        <v>0</v>
      </c>
      <c r="I302" s="122">
        <f t="shared" si="104"/>
        <v>0</v>
      </c>
      <c r="J302" s="122">
        <f t="shared" si="104"/>
        <v>0</v>
      </c>
      <c r="K302" s="122">
        <f t="shared" si="104"/>
        <v>0</v>
      </c>
      <c r="L302" s="122">
        <f t="shared" si="104"/>
        <v>0</v>
      </c>
      <c r="M302" s="122">
        <f t="shared" si="104"/>
        <v>0</v>
      </c>
      <c r="N302" s="122">
        <f t="shared" si="104"/>
        <v>0</v>
      </c>
      <c r="O302" s="122">
        <f t="shared" si="104"/>
        <v>0</v>
      </c>
      <c r="P302" s="122">
        <f t="shared" si="104"/>
        <v>0</v>
      </c>
      <c r="Q302" s="273"/>
      <c r="R302" s="269"/>
      <c r="S302" s="264"/>
    </row>
    <row r="303" spans="1:19" s="49" customFormat="1" ht="44.25" customHeight="1">
      <c r="A303" s="258" t="s">
        <v>471</v>
      </c>
      <c r="B303" s="258" t="s">
        <v>472</v>
      </c>
      <c r="C303" s="258" t="s">
        <v>473</v>
      </c>
      <c r="D303" s="261" t="s">
        <v>474</v>
      </c>
      <c r="E303" s="128" t="s">
        <v>151</v>
      </c>
      <c r="F303" s="120" t="s">
        <v>475</v>
      </c>
      <c r="G303" s="121">
        <f>SUM(H303,K303,N303,O303,P303)</f>
        <v>250000</v>
      </c>
      <c r="H303" s="122">
        <v>0</v>
      </c>
      <c r="I303" s="122">
        <v>0</v>
      </c>
      <c r="J303" s="122">
        <f>H303-I303</f>
        <v>0</v>
      </c>
      <c r="K303" s="122">
        <v>250000</v>
      </c>
      <c r="L303" s="122">
        <v>0</v>
      </c>
      <c r="M303" s="122">
        <f>K303-L303</f>
        <v>250000</v>
      </c>
      <c r="N303" s="122">
        <v>0</v>
      </c>
      <c r="O303" s="122">
        <v>0</v>
      </c>
      <c r="P303" s="122">
        <v>0</v>
      </c>
      <c r="Q303" s="274" t="s">
        <v>476</v>
      </c>
      <c r="R303" s="290"/>
      <c r="S303" s="264" t="s">
        <v>108</v>
      </c>
    </row>
    <row r="304" spans="1:19" s="49" customFormat="1" ht="44.25" customHeight="1">
      <c r="A304" s="259"/>
      <c r="B304" s="259"/>
      <c r="C304" s="259"/>
      <c r="D304" s="261"/>
      <c r="E304" s="137" t="s">
        <v>143</v>
      </c>
      <c r="F304" s="120" t="s">
        <v>475</v>
      </c>
      <c r="G304" s="121">
        <f>SUM(H304,K304,N304,O304,P304)</f>
        <v>250000</v>
      </c>
      <c r="H304" s="122">
        <v>0</v>
      </c>
      <c r="I304" s="122">
        <v>0</v>
      </c>
      <c r="J304" s="122">
        <f>H304-I304</f>
        <v>0</v>
      </c>
      <c r="K304" s="122">
        <v>250000</v>
      </c>
      <c r="L304" s="122">
        <v>0</v>
      </c>
      <c r="M304" s="122">
        <f>K304-L304</f>
        <v>250000</v>
      </c>
      <c r="N304" s="122">
        <v>0</v>
      </c>
      <c r="O304" s="122">
        <v>0</v>
      </c>
      <c r="P304" s="122">
        <v>0</v>
      </c>
      <c r="Q304" s="274"/>
      <c r="R304" s="291"/>
      <c r="S304" s="264"/>
    </row>
    <row r="305" spans="1:19" s="49" customFormat="1" ht="39" customHeight="1">
      <c r="A305" s="259"/>
      <c r="B305" s="259"/>
      <c r="C305" s="259"/>
      <c r="D305" s="261"/>
      <c r="E305" s="128" t="s">
        <v>8</v>
      </c>
      <c r="F305" s="120"/>
      <c r="G305" s="122">
        <f t="shared" ref="G305:P305" si="105">G304-G303</f>
        <v>0</v>
      </c>
      <c r="H305" s="122">
        <f t="shared" si="105"/>
        <v>0</v>
      </c>
      <c r="I305" s="122">
        <f t="shared" si="105"/>
        <v>0</v>
      </c>
      <c r="J305" s="122">
        <f t="shared" si="105"/>
        <v>0</v>
      </c>
      <c r="K305" s="122">
        <f t="shared" si="105"/>
        <v>0</v>
      </c>
      <c r="L305" s="122">
        <f t="shared" si="105"/>
        <v>0</v>
      </c>
      <c r="M305" s="122">
        <f t="shared" si="105"/>
        <v>0</v>
      </c>
      <c r="N305" s="122">
        <f t="shared" si="105"/>
        <v>0</v>
      </c>
      <c r="O305" s="122">
        <f t="shared" si="105"/>
        <v>0</v>
      </c>
      <c r="P305" s="122">
        <f t="shared" si="105"/>
        <v>0</v>
      </c>
      <c r="Q305" s="274"/>
      <c r="R305" s="292"/>
      <c r="S305" s="264"/>
    </row>
    <row r="306" spans="1:19" s="49" customFormat="1" ht="44.25" customHeight="1">
      <c r="A306" s="270" t="s">
        <v>477</v>
      </c>
      <c r="B306" s="270" t="s">
        <v>478</v>
      </c>
      <c r="C306" s="270" t="s">
        <v>479</v>
      </c>
      <c r="D306" s="272" t="s">
        <v>480</v>
      </c>
      <c r="E306" s="115" t="s">
        <v>6</v>
      </c>
      <c r="F306" s="129" t="s">
        <v>1304</v>
      </c>
      <c r="G306" s="121">
        <f>SUM(H306,K306,N306,O306,P306)</f>
        <v>29537000</v>
      </c>
      <c r="H306" s="122">
        <v>11385823</v>
      </c>
      <c r="I306" s="122">
        <v>10025682</v>
      </c>
      <c r="J306" s="122">
        <f>H306-I306</f>
        <v>1360141</v>
      </c>
      <c r="K306" s="122">
        <v>10000000</v>
      </c>
      <c r="L306" s="122">
        <v>1986537</v>
      </c>
      <c r="M306" s="122">
        <f>K306-L306</f>
        <v>8013463</v>
      </c>
      <c r="N306" s="122">
        <v>8151177</v>
      </c>
      <c r="O306" s="122">
        <v>0</v>
      </c>
      <c r="P306" s="122">
        <v>0</v>
      </c>
      <c r="Q306" s="262" t="s">
        <v>481</v>
      </c>
      <c r="R306" s="290"/>
      <c r="S306" s="264"/>
    </row>
    <row r="307" spans="1:19" s="49" customFormat="1" ht="44.25" customHeight="1">
      <c r="A307" s="270"/>
      <c r="B307" s="270"/>
      <c r="C307" s="271"/>
      <c r="D307" s="272"/>
      <c r="E307" s="130" t="s">
        <v>143</v>
      </c>
      <c r="F307" s="129" t="s">
        <v>1305</v>
      </c>
      <c r="G307" s="121">
        <f>SUM(H307,K307,N307,O307,P307)</f>
        <v>26955000</v>
      </c>
      <c r="H307" s="122">
        <v>11385823</v>
      </c>
      <c r="I307" s="122">
        <v>10025682</v>
      </c>
      <c r="J307" s="122">
        <f>H307-I307</f>
        <v>1360141</v>
      </c>
      <c r="K307" s="122">
        <v>10000000</v>
      </c>
      <c r="L307" s="122">
        <v>1986537</v>
      </c>
      <c r="M307" s="122">
        <f>K307-L307</f>
        <v>8013463</v>
      </c>
      <c r="N307" s="122">
        <v>5569177</v>
      </c>
      <c r="O307" s="122">
        <v>0</v>
      </c>
      <c r="P307" s="122">
        <v>0</v>
      </c>
      <c r="Q307" s="262"/>
      <c r="R307" s="291"/>
      <c r="S307" s="264"/>
    </row>
    <row r="308" spans="1:19" s="49" customFormat="1" ht="39" customHeight="1">
      <c r="A308" s="270"/>
      <c r="B308" s="270"/>
      <c r="C308" s="271"/>
      <c r="D308" s="272"/>
      <c r="E308" s="115" t="s">
        <v>8</v>
      </c>
      <c r="F308" s="129"/>
      <c r="G308" s="122">
        <f t="shared" ref="G308:P308" si="106">G307-G306</f>
        <v>-2582000</v>
      </c>
      <c r="H308" s="122">
        <f t="shared" si="106"/>
        <v>0</v>
      </c>
      <c r="I308" s="122">
        <f t="shared" si="106"/>
        <v>0</v>
      </c>
      <c r="J308" s="122">
        <f t="shared" si="106"/>
        <v>0</v>
      </c>
      <c r="K308" s="122">
        <f t="shared" si="106"/>
        <v>0</v>
      </c>
      <c r="L308" s="122">
        <f t="shared" si="106"/>
        <v>0</v>
      </c>
      <c r="M308" s="122">
        <f t="shared" si="106"/>
        <v>0</v>
      </c>
      <c r="N308" s="122">
        <f t="shared" si="106"/>
        <v>-2582000</v>
      </c>
      <c r="O308" s="122">
        <f t="shared" si="106"/>
        <v>0</v>
      </c>
      <c r="P308" s="122">
        <f t="shared" si="106"/>
        <v>0</v>
      </c>
      <c r="Q308" s="262"/>
      <c r="R308" s="292"/>
      <c r="S308" s="264"/>
    </row>
    <row r="309" spans="1:19" s="82" customFormat="1" ht="45" customHeight="1">
      <c r="A309" s="270" t="s">
        <v>477</v>
      </c>
      <c r="B309" s="270" t="s">
        <v>478</v>
      </c>
      <c r="C309" s="270" t="s">
        <v>482</v>
      </c>
      <c r="D309" s="272" t="s">
        <v>480</v>
      </c>
      <c r="E309" s="132" t="s">
        <v>6</v>
      </c>
      <c r="F309" s="129" t="s">
        <v>483</v>
      </c>
      <c r="G309" s="121">
        <f>SUM(H309,K309,N309,O309,P309)</f>
        <v>8000000</v>
      </c>
      <c r="H309" s="122">
        <v>6834436</v>
      </c>
      <c r="I309" s="122">
        <v>2136754</v>
      </c>
      <c r="J309" s="122">
        <f>H309-I309</f>
        <v>4697682</v>
      </c>
      <c r="K309" s="122">
        <v>1165564</v>
      </c>
      <c r="L309" s="122">
        <v>11353</v>
      </c>
      <c r="M309" s="122">
        <f>K309-L309</f>
        <v>1154211</v>
      </c>
      <c r="N309" s="122">
        <v>0</v>
      </c>
      <c r="O309" s="122">
        <v>0</v>
      </c>
      <c r="P309" s="122">
        <v>0</v>
      </c>
      <c r="Q309" s="262" t="s">
        <v>484</v>
      </c>
      <c r="R309" s="267"/>
      <c r="S309" s="83"/>
    </row>
    <row r="310" spans="1:19" s="82" customFormat="1" ht="45" customHeight="1">
      <c r="A310" s="270"/>
      <c r="B310" s="270"/>
      <c r="C310" s="270"/>
      <c r="D310" s="272"/>
      <c r="E310" s="132" t="s">
        <v>7</v>
      </c>
      <c r="F310" s="129" t="s">
        <v>483</v>
      </c>
      <c r="G310" s="121">
        <f>SUM(H310,K310,N310,O310,P310)</f>
        <v>8000000</v>
      </c>
      <c r="H310" s="122">
        <v>6834436</v>
      </c>
      <c r="I310" s="122">
        <v>2136754</v>
      </c>
      <c r="J310" s="122">
        <f>H310-I310</f>
        <v>4697682</v>
      </c>
      <c r="K310" s="122">
        <v>1165564</v>
      </c>
      <c r="L310" s="122">
        <v>11353</v>
      </c>
      <c r="M310" s="122">
        <f>K310-L310</f>
        <v>1154211</v>
      </c>
      <c r="N310" s="122">
        <v>0</v>
      </c>
      <c r="O310" s="122">
        <v>0</v>
      </c>
      <c r="P310" s="122">
        <v>0</v>
      </c>
      <c r="Q310" s="262"/>
      <c r="R310" s="268"/>
      <c r="S310" s="83"/>
    </row>
    <row r="311" spans="1:19" s="82" customFormat="1" ht="40.5" customHeight="1">
      <c r="A311" s="270"/>
      <c r="B311" s="270"/>
      <c r="C311" s="270"/>
      <c r="D311" s="272"/>
      <c r="E311" s="132" t="s">
        <v>8</v>
      </c>
      <c r="F311" s="123"/>
      <c r="G311" s="122">
        <f>G310-G309</f>
        <v>0</v>
      </c>
      <c r="H311" s="122">
        <f t="shared" ref="H311:P311" si="107">H310-H309</f>
        <v>0</v>
      </c>
      <c r="I311" s="122">
        <f t="shared" si="107"/>
        <v>0</v>
      </c>
      <c r="J311" s="122">
        <f t="shared" si="107"/>
        <v>0</v>
      </c>
      <c r="K311" s="122">
        <f t="shared" si="107"/>
        <v>0</v>
      </c>
      <c r="L311" s="122">
        <f t="shared" si="107"/>
        <v>0</v>
      </c>
      <c r="M311" s="122">
        <f t="shared" si="107"/>
        <v>0</v>
      </c>
      <c r="N311" s="122">
        <f t="shared" si="107"/>
        <v>0</v>
      </c>
      <c r="O311" s="122">
        <f t="shared" si="107"/>
        <v>0</v>
      </c>
      <c r="P311" s="122">
        <f t="shared" si="107"/>
        <v>0</v>
      </c>
      <c r="Q311" s="262"/>
      <c r="R311" s="269"/>
      <c r="S311" s="83"/>
    </row>
    <row r="312" spans="1:19" s="82" customFormat="1" ht="44.25" customHeight="1">
      <c r="A312" s="270" t="s">
        <v>477</v>
      </c>
      <c r="B312" s="270" t="s">
        <v>478</v>
      </c>
      <c r="C312" s="270" t="s">
        <v>485</v>
      </c>
      <c r="D312" s="272" t="s">
        <v>480</v>
      </c>
      <c r="E312" s="115" t="s">
        <v>6</v>
      </c>
      <c r="F312" s="129" t="s">
        <v>1306</v>
      </c>
      <c r="G312" s="121">
        <f>SUM(H312,K312,N312,O312,P312)</f>
        <v>15000000</v>
      </c>
      <c r="H312" s="122">
        <v>6276000</v>
      </c>
      <c r="I312" s="122">
        <v>460057</v>
      </c>
      <c r="J312" s="122">
        <f>H312-I312</f>
        <v>5815943</v>
      </c>
      <c r="K312" s="122">
        <v>8724000</v>
      </c>
      <c r="L312" s="122">
        <v>0</v>
      </c>
      <c r="M312" s="122">
        <f>K312-L312</f>
        <v>8724000</v>
      </c>
      <c r="N312" s="122">
        <v>0</v>
      </c>
      <c r="O312" s="122">
        <v>0</v>
      </c>
      <c r="P312" s="122">
        <v>0</v>
      </c>
      <c r="Q312" s="262" t="s">
        <v>486</v>
      </c>
      <c r="R312" s="267"/>
      <c r="S312" s="264"/>
    </row>
    <row r="313" spans="1:19" s="82" customFormat="1" ht="44.25" customHeight="1">
      <c r="A313" s="270"/>
      <c r="B313" s="270"/>
      <c r="C313" s="270"/>
      <c r="D313" s="272"/>
      <c r="E313" s="130" t="s">
        <v>7</v>
      </c>
      <c r="F313" s="129" t="s">
        <v>1307</v>
      </c>
      <c r="G313" s="121">
        <f>SUM(H313,K313,N313,O313,P313)</f>
        <v>15000000</v>
      </c>
      <c r="H313" s="122">
        <v>6276000</v>
      </c>
      <c r="I313" s="122">
        <v>460057</v>
      </c>
      <c r="J313" s="122">
        <f>H313-I313</f>
        <v>5815943</v>
      </c>
      <c r="K313" s="122">
        <v>8724000</v>
      </c>
      <c r="L313" s="122">
        <v>0</v>
      </c>
      <c r="M313" s="122">
        <f>K313-L313</f>
        <v>8724000</v>
      </c>
      <c r="N313" s="122">
        <v>0</v>
      </c>
      <c r="O313" s="122">
        <v>0</v>
      </c>
      <c r="P313" s="122">
        <v>0</v>
      </c>
      <c r="Q313" s="262"/>
      <c r="R313" s="268"/>
      <c r="S313" s="264"/>
    </row>
    <row r="314" spans="1:19" s="84" customFormat="1" ht="40.5" customHeight="1">
      <c r="A314" s="270"/>
      <c r="B314" s="270"/>
      <c r="C314" s="270"/>
      <c r="D314" s="272"/>
      <c r="E314" s="115" t="s">
        <v>8</v>
      </c>
      <c r="F314" s="129"/>
      <c r="G314" s="122">
        <f>G313-G312</f>
        <v>0</v>
      </c>
      <c r="H314" s="122">
        <f t="shared" ref="H314:P314" si="108">H313-H312</f>
        <v>0</v>
      </c>
      <c r="I314" s="122">
        <f t="shared" si="108"/>
        <v>0</v>
      </c>
      <c r="J314" s="122">
        <f t="shared" si="108"/>
        <v>0</v>
      </c>
      <c r="K314" s="122">
        <f t="shared" si="108"/>
        <v>0</v>
      </c>
      <c r="L314" s="122">
        <f t="shared" si="108"/>
        <v>0</v>
      </c>
      <c r="M314" s="122">
        <f t="shared" si="108"/>
        <v>0</v>
      </c>
      <c r="N314" s="122">
        <f t="shared" si="108"/>
        <v>0</v>
      </c>
      <c r="O314" s="122">
        <f t="shared" si="108"/>
        <v>0</v>
      </c>
      <c r="P314" s="122">
        <f t="shared" si="108"/>
        <v>0</v>
      </c>
      <c r="Q314" s="262"/>
      <c r="R314" s="269"/>
      <c r="S314" s="264"/>
    </row>
    <row r="315" spans="1:19" s="82" customFormat="1" ht="48" customHeight="1">
      <c r="A315" s="153" t="s">
        <v>477</v>
      </c>
      <c r="B315" s="153" t="s">
        <v>478</v>
      </c>
      <c r="C315" s="153" t="s">
        <v>487</v>
      </c>
      <c r="D315" s="155" t="s">
        <v>480</v>
      </c>
      <c r="E315" s="98" t="s">
        <v>6</v>
      </c>
      <c r="F315" s="103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61" t="s">
        <v>177</v>
      </c>
      <c r="R315" s="267" t="s">
        <v>71</v>
      </c>
      <c r="S315" s="264"/>
    </row>
    <row r="316" spans="1:19" s="82" customFormat="1" ht="48" customHeight="1">
      <c r="A316" s="153"/>
      <c r="B316" s="153"/>
      <c r="C316" s="153"/>
      <c r="D316" s="155"/>
      <c r="E316" s="106" t="s">
        <v>7</v>
      </c>
      <c r="F316" s="103" t="s">
        <v>1308</v>
      </c>
      <c r="G316" s="100">
        <f>SUM(H316,K316,N316,O316,P316)</f>
        <v>16000000</v>
      </c>
      <c r="H316" s="101">
        <v>0</v>
      </c>
      <c r="I316" s="101">
        <v>0</v>
      </c>
      <c r="J316" s="101">
        <f>H316-I316</f>
        <v>0</v>
      </c>
      <c r="K316" s="101">
        <v>0</v>
      </c>
      <c r="L316" s="101">
        <v>0</v>
      </c>
      <c r="M316" s="101">
        <f>K316-L316</f>
        <v>0</v>
      </c>
      <c r="N316" s="101">
        <v>2800000</v>
      </c>
      <c r="O316" s="101">
        <v>7294000</v>
      </c>
      <c r="P316" s="101">
        <v>5906000</v>
      </c>
      <c r="Q316" s="161"/>
      <c r="R316" s="268"/>
      <c r="S316" s="264"/>
    </row>
    <row r="317" spans="1:19" s="82" customFormat="1" ht="42.75" customHeight="1">
      <c r="A317" s="153"/>
      <c r="B317" s="153"/>
      <c r="C317" s="153"/>
      <c r="D317" s="155"/>
      <c r="E317" s="98" t="s">
        <v>8</v>
      </c>
      <c r="F317" s="103"/>
      <c r="G317" s="101">
        <f>G316-G315</f>
        <v>16000000</v>
      </c>
      <c r="H317" s="101">
        <f t="shared" ref="H317:P317" si="109">H316-H315</f>
        <v>0</v>
      </c>
      <c r="I317" s="101">
        <f t="shared" si="109"/>
        <v>0</v>
      </c>
      <c r="J317" s="101">
        <f t="shared" si="109"/>
        <v>0</v>
      </c>
      <c r="K317" s="101">
        <f t="shared" si="109"/>
        <v>0</v>
      </c>
      <c r="L317" s="101">
        <f t="shared" si="109"/>
        <v>0</v>
      </c>
      <c r="M317" s="101">
        <f t="shared" si="109"/>
        <v>0</v>
      </c>
      <c r="N317" s="101">
        <f t="shared" si="109"/>
        <v>2800000</v>
      </c>
      <c r="O317" s="101">
        <f t="shared" si="109"/>
        <v>7294000</v>
      </c>
      <c r="P317" s="101">
        <f t="shared" si="109"/>
        <v>5906000</v>
      </c>
      <c r="Q317" s="161"/>
      <c r="R317" s="269"/>
      <c r="S317" s="264"/>
    </row>
    <row r="318" spans="1:19" s="82" customFormat="1" ht="48" customHeight="1">
      <c r="A318" s="153" t="s">
        <v>477</v>
      </c>
      <c r="B318" s="153" t="s">
        <v>478</v>
      </c>
      <c r="C318" s="153" t="s">
        <v>488</v>
      </c>
      <c r="D318" s="155" t="s">
        <v>480</v>
      </c>
      <c r="E318" s="98" t="s">
        <v>6</v>
      </c>
      <c r="F318" s="103"/>
      <c r="G318" s="101"/>
      <c r="H318" s="101"/>
      <c r="I318" s="101"/>
      <c r="J318" s="101"/>
      <c r="K318" s="101"/>
      <c r="L318" s="101"/>
      <c r="M318" s="101"/>
      <c r="N318" s="101"/>
      <c r="O318" s="101"/>
      <c r="P318" s="101"/>
      <c r="Q318" s="161" t="s">
        <v>177</v>
      </c>
      <c r="R318" s="267"/>
      <c r="S318" s="264"/>
    </row>
    <row r="319" spans="1:19" s="82" customFormat="1" ht="48" customHeight="1">
      <c r="A319" s="153"/>
      <c r="B319" s="153"/>
      <c r="C319" s="153"/>
      <c r="D319" s="155"/>
      <c r="E319" s="106" t="s">
        <v>7</v>
      </c>
      <c r="F319" s="103" t="s">
        <v>489</v>
      </c>
      <c r="G319" s="100">
        <f>SUM(H319,K319,N319,O319,P319)</f>
        <v>15000000</v>
      </c>
      <c r="H319" s="101">
        <v>0</v>
      </c>
      <c r="I319" s="101">
        <v>0</v>
      </c>
      <c r="J319" s="101">
        <f>H319-I319</f>
        <v>0</v>
      </c>
      <c r="K319" s="101">
        <v>0</v>
      </c>
      <c r="L319" s="101">
        <v>0</v>
      </c>
      <c r="M319" s="101">
        <f>K319-L319</f>
        <v>0</v>
      </c>
      <c r="N319" s="101">
        <v>2800000</v>
      </c>
      <c r="O319" s="101">
        <v>7756000</v>
      </c>
      <c r="P319" s="101">
        <v>4444000</v>
      </c>
      <c r="Q319" s="161"/>
      <c r="R319" s="268"/>
      <c r="S319" s="264"/>
    </row>
    <row r="320" spans="1:19" s="82" customFormat="1" ht="41.25" customHeight="1">
      <c r="A320" s="153"/>
      <c r="B320" s="153"/>
      <c r="C320" s="153"/>
      <c r="D320" s="155"/>
      <c r="E320" s="98" t="s">
        <v>8</v>
      </c>
      <c r="F320" s="103"/>
      <c r="G320" s="101">
        <f>G319-G318</f>
        <v>15000000</v>
      </c>
      <c r="H320" s="101">
        <f t="shared" ref="H320:P320" si="110">H319-H318</f>
        <v>0</v>
      </c>
      <c r="I320" s="101">
        <f t="shared" si="110"/>
        <v>0</v>
      </c>
      <c r="J320" s="101">
        <f t="shared" si="110"/>
        <v>0</v>
      </c>
      <c r="K320" s="101">
        <f t="shared" si="110"/>
        <v>0</v>
      </c>
      <c r="L320" s="101">
        <f t="shared" si="110"/>
        <v>0</v>
      </c>
      <c r="M320" s="101">
        <f t="shared" si="110"/>
        <v>0</v>
      </c>
      <c r="N320" s="101">
        <f t="shared" si="110"/>
        <v>2800000</v>
      </c>
      <c r="O320" s="101">
        <f t="shared" si="110"/>
        <v>7756000</v>
      </c>
      <c r="P320" s="101">
        <f t="shared" si="110"/>
        <v>4444000</v>
      </c>
      <c r="Q320" s="161"/>
      <c r="R320" s="269"/>
      <c r="S320" s="264"/>
    </row>
    <row r="321" spans="1:19" s="82" customFormat="1" ht="45" customHeight="1">
      <c r="A321" s="270" t="s">
        <v>477</v>
      </c>
      <c r="B321" s="270" t="s">
        <v>490</v>
      </c>
      <c r="C321" s="270" t="s">
        <v>491</v>
      </c>
      <c r="D321" s="272" t="s">
        <v>480</v>
      </c>
      <c r="E321" s="115" t="s">
        <v>6</v>
      </c>
      <c r="F321" s="129" t="s">
        <v>492</v>
      </c>
      <c r="G321" s="121">
        <f>SUM(H321,K321,N321,O321,P321)</f>
        <v>620150</v>
      </c>
      <c r="H321" s="122">
        <v>0</v>
      </c>
      <c r="I321" s="122">
        <v>0</v>
      </c>
      <c r="J321" s="122">
        <f>H321-I321</f>
        <v>0</v>
      </c>
      <c r="K321" s="122">
        <v>620150</v>
      </c>
      <c r="L321" s="122">
        <v>17950</v>
      </c>
      <c r="M321" s="122">
        <f>K321-L321</f>
        <v>602200</v>
      </c>
      <c r="N321" s="122">
        <v>0</v>
      </c>
      <c r="O321" s="122">
        <v>0</v>
      </c>
      <c r="P321" s="122">
        <v>0</v>
      </c>
      <c r="Q321" s="262" t="s">
        <v>493</v>
      </c>
      <c r="R321" s="267"/>
      <c r="S321" s="264"/>
    </row>
    <row r="322" spans="1:19" s="82" customFormat="1" ht="45" customHeight="1">
      <c r="A322" s="270"/>
      <c r="B322" s="270"/>
      <c r="C322" s="270"/>
      <c r="D322" s="272"/>
      <c r="E322" s="130" t="s">
        <v>7</v>
      </c>
      <c r="F322" s="129" t="s">
        <v>492</v>
      </c>
      <c r="G322" s="121">
        <f>SUM(H322,K322,N322,O322,P322)</f>
        <v>620150</v>
      </c>
      <c r="H322" s="122">
        <v>0</v>
      </c>
      <c r="I322" s="122">
        <v>0</v>
      </c>
      <c r="J322" s="122">
        <f>H322-I322</f>
        <v>0</v>
      </c>
      <c r="K322" s="122">
        <v>620150</v>
      </c>
      <c r="L322" s="122">
        <v>17950</v>
      </c>
      <c r="M322" s="122">
        <f>K322-L322</f>
        <v>602200</v>
      </c>
      <c r="N322" s="122">
        <v>0</v>
      </c>
      <c r="O322" s="122">
        <v>0</v>
      </c>
      <c r="P322" s="122">
        <v>0</v>
      </c>
      <c r="Q322" s="262"/>
      <c r="R322" s="268"/>
      <c r="S322" s="264"/>
    </row>
    <row r="323" spans="1:19" s="82" customFormat="1" ht="45" customHeight="1">
      <c r="A323" s="270"/>
      <c r="B323" s="270"/>
      <c r="C323" s="270"/>
      <c r="D323" s="272"/>
      <c r="E323" s="115" t="s">
        <v>8</v>
      </c>
      <c r="F323" s="129"/>
      <c r="G323" s="122">
        <f>G322-G321</f>
        <v>0</v>
      </c>
      <c r="H323" s="122">
        <f t="shared" ref="H323:P323" si="111">H322-H321</f>
        <v>0</v>
      </c>
      <c r="I323" s="122">
        <f t="shared" si="111"/>
        <v>0</v>
      </c>
      <c r="J323" s="122">
        <f t="shared" si="111"/>
        <v>0</v>
      </c>
      <c r="K323" s="122">
        <f t="shared" si="111"/>
        <v>0</v>
      </c>
      <c r="L323" s="122">
        <f t="shared" si="111"/>
        <v>0</v>
      </c>
      <c r="M323" s="122">
        <f t="shared" si="111"/>
        <v>0</v>
      </c>
      <c r="N323" s="122">
        <f t="shared" si="111"/>
        <v>0</v>
      </c>
      <c r="O323" s="122">
        <f t="shared" si="111"/>
        <v>0</v>
      </c>
      <c r="P323" s="122">
        <f t="shared" si="111"/>
        <v>0</v>
      </c>
      <c r="Q323" s="262"/>
      <c r="R323" s="269"/>
      <c r="S323" s="264"/>
    </row>
    <row r="324" spans="1:19" s="82" customFormat="1" ht="44.25" customHeight="1">
      <c r="A324" s="258" t="s">
        <v>494</v>
      </c>
      <c r="B324" s="258" t="s">
        <v>490</v>
      </c>
      <c r="C324" s="280" t="s">
        <v>495</v>
      </c>
      <c r="D324" s="280" t="s">
        <v>480</v>
      </c>
      <c r="E324" s="132" t="s">
        <v>6</v>
      </c>
      <c r="F324" s="120" t="s">
        <v>496</v>
      </c>
      <c r="G324" s="121">
        <f>SUM(H324,K324,N324,O324,P324)</f>
        <v>6632000</v>
      </c>
      <c r="H324" s="122">
        <v>3816000</v>
      </c>
      <c r="I324" s="122">
        <v>3816000</v>
      </c>
      <c r="J324" s="122">
        <f>H324-I324</f>
        <v>0</v>
      </c>
      <c r="K324" s="122">
        <v>1000000</v>
      </c>
      <c r="L324" s="122">
        <f>K324-M324</f>
        <v>832377</v>
      </c>
      <c r="M324" s="122">
        <v>167623</v>
      </c>
      <c r="N324" s="122">
        <v>1816000</v>
      </c>
      <c r="O324" s="122">
        <v>0</v>
      </c>
      <c r="P324" s="122">
        <v>0</v>
      </c>
      <c r="Q324" s="262" t="s">
        <v>497</v>
      </c>
      <c r="R324" s="267"/>
      <c r="S324" s="264"/>
    </row>
    <row r="325" spans="1:19" s="82" customFormat="1" ht="44.25" customHeight="1">
      <c r="A325" s="258"/>
      <c r="B325" s="258"/>
      <c r="C325" s="280"/>
      <c r="D325" s="280"/>
      <c r="E325" s="132" t="s">
        <v>7</v>
      </c>
      <c r="F325" s="120" t="s">
        <v>496</v>
      </c>
      <c r="G325" s="121">
        <f>SUM(H325,K325,N325,O325,P325)</f>
        <v>6632000</v>
      </c>
      <c r="H325" s="122">
        <v>3816000</v>
      </c>
      <c r="I325" s="122">
        <v>3816000</v>
      </c>
      <c r="J325" s="122">
        <f>H325-I325</f>
        <v>0</v>
      </c>
      <c r="K325" s="122">
        <v>1000000</v>
      </c>
      <c r="L325" s="122">
        <f>K325-M325</f>
        <v>832377</v>
      </c>
      <c r="M325" s="122">
        <v>167623</v>
      </c>
      <c r="N325" s="122">
        <v>1816000</v>
      </c>
      <c r="O325" s="122">
        <v>0</v>
      </c>
      <c r="P325" s="122">
        <v>0</v>
      </c>
      <c r="Q325" s="262"/>
      <c r="R325" s="268"/>
      <c r="S325" s="264"/>
    </row>
    <row r="326" spans="1:19" s="82" customFormat="1" ht="44.25" customHeight="1">
      <c r="A326" s="258"/>
      <c r="B326" s="258"/>
      <c r="C326" s="280"/>
      <c r="D326" s="280"/>
      <c r="E326" s="132" t="s">
        <v>8</v>
      </c>
      <c r="F326" s="120"/>
      <c r="G326" s="122">
        <f t="shared" ref="G326:P326" si="112">G325-G324</f>
        <v>0</v>
      </c>
      <c r="H326" s="122">
        <f t="shared" si="112"/>
        <v>0</v>
      </c>
      <c r="I326" s="122">
        <f t="shared" si="112"/>
        <v>0</v>
      </c>
      <c r="J326" s="122">
        <f t="shared" si="112"/>
        <v>0</v>
      </c>
      <c r="K326" s="122">
        <f t="shared" si="112"/>
        <v>0</v>
      </c>
      <c r="L326" s="122">
        <f t="shared" si="112"/>
        <v>0</v>
      </c>
      <c r="M326" s="122">
        <f t="shared" si="112"/>
        <v>0</v>
      </c>
      <c r="N326" s="122">
        <f t="shared" si="112"/>
        <v>0</v>
      </c>
      <c r="O326" s="122">
        <f t="shared" si="112"/>
        <v>0</v>
      </c>
      <c r="P326" s="122">
        <f t="shared" si="112"/>
        <v>0</v>
      </c>
      <c r="Q326" s="262"/>
      <c r="R326" s="269"/>
      <c r="S326" s="264"/>
    </row>
    <row r="327" spans="1:19" s="82" customFormat="1" ht="44.25" customHeight="1">
      <c r="A327" s="258" t="s">
        <v>494</v>
      </c>
      <c r="B327" s="258" t="s">
        <v>490</v>
      </c>
      <c r="C327" s="280" t="s">
        <v>498</v>
      </c>
      <c r="D327" s="280" t="s">
        <v>480</v>
      </c>
      <c r="E327" s="132" t="s">
        <v>6</v>
      </c>
      <c r="F327" s="120" t="s">
        <v>500</v>
      </c>
      <c r="G327" s="121">
        <f>SUM(H327,K327,N327,O327,P327)</f>
        <v>2600000</v>
      </c>
      <c r="H327" s="122">
        <v>1360000</v>
      </c>
      <c r="I327" s="122">
        <v>1360000</v>
      </c>
      <c r="J327" s="122">
        <f>H327-I327</f>
        <v>0</v>
      </c>
      <c r="K327" s="122">
        <v>1240000</v>
      </c>
      <c r="L327" s="122">
        <f>K327-M327</f>
        <v>990622</v>
      </c>
      <c r="M327" s="122">
        <v>249378</v>
      </c>
      <c r="N327" s="122">
        <v>0</v>
      </c>
      <c r="O327" s="122">
        <v>0</v>
      </c>
      <c r="P327" s="122">
        <v>0</v>
      </c>
      <c r="Q327" s="262" t="s">
        <v>499</v>
      </c>
      <c r="R327" s="267"/>
      <c r="S327" s="264"/>
    </row>
    <row r="328" spans="1:19" s="8" customFormat="1" ht="44.25" customHeight="1">
      <c r="A328" s="258"/>
      <c r="B328" s="258"/>
      <c r="C328" s="280"/>
      <c r="D328" s="280"/>
      <c r="E328" s="132" t="s">
        <v>7</v>
      </c>
      <c r="F328" s="120" t="s">
        <v>500</v>
      </c>
      <c r="G328" s="121">
        <f>SUM(H328,K328,N328,O328,P328)</f>
        <v>2600000</v>
      </c>
      <c r="H328" s="122">
        <v>1360000</v>
      </c>
      <c r="I328" s="122">
        <v>1360000</v>
      </c>
      <c r="J328" s="122">
        <f>H328-I328</f>
        <v>0</v>
      </c>
      <c r="K328" s="122">
        <v>1240000</v>
      </c>
      <c r="L328" s="122">
        <f>K328-M328</f>
        <v>990622</v>
      </c>
      <c r="M328" s="122">
        <v>249378</v>
      </c>
      <c r="N328" s="122">
        <v>0</v>
      </c>
      <c r="O328" s="122">
        <v>0</v>
      </c>
      <c r="P328" s="122">
        <v>0</v>
      </c>
      <c r="Q328" s="262"/>
      <c r="R328" s="268"/>
      <c r="S328" s="264"/>
    </row>
    <row r="329" spans="1:19" s="82" customFormat="1" ht="44.25" customHeight="1">
      <c r="A329" s="258"/>
      <c r="B329" s="258"/>
      <c r="C329" s="280"/>
      <c r="D329" s="280"/>
      <c r="E329" s="132" t="s">
        <v>8</v>
      </c>
      <c r="F329" s="120"/>
      <c r="G329" s="122">
        <f>G328-G327</f>
        <v>0</v>
      </c>
      <c r="H329" s="122">
        <f t="shared" ref="H329:P329" si="113">H328-H327</f>
        <v>0</v>
      </c>
      <c r="I329" s="122">
        <f t="shared" si="113"/>
        <v>0</v>
      </c>
      <c r="J329" s="122">
        <f t="shared" si="113"/>
        <v>0</v>
      </c>
      <c r="K329" s="122">
        <f t="shared" si="113"/>
        <v>0</v>
      </c>
      <c r="L329" s="122">
        <f t="shared" si="113"/>
        <v>0</v>
      </c>
      <c r="M329" s="122">
        <f t="shared" si="113"/>
        <v>0</v>
      </c>
      <c r="N329" s="122">
        <f t="shared" si="113"/>
        <v>0</v>
      </c>
      <c r="O329" s="122">
        <f t="shared" si="113"/>
        <v>0</v>
      </c>
      <c r="P329" s="122">
        <f t="shared" si="113"/>
        <v>0</v>
      </c>
      <c r="Q329" s="262"/>
      <c r="R329" s="269"/>
      <c r="S329" s="264"/>
    </row>
    <row r="330" spans="1:19" s="82" customFormat="1" ht="44.25" customHeight="1">
      <c r="A330" s="258" t="s">
        <v>494</v>
      </c>
      <c r="B330" s="258" t="s">
        <v>490</v>
      </c>
      <c r="C330" s="258" t="s">
        <v>501</v>
      </c>
      <c r="D330" s="261" t="s">
        <v>480</v>
      </c>
      <c r="E330" s="132" t="s">
        <v>6</v>
      </c>
      <c r="F330" s="120" t="s">
        <v>502</v>
      </c>
      <c r="G330" s="121">
        <f>SUM(H330,K330,N330,O330,P330)</f>
        <v>2400000</v>
      </c>
      <c r="H330" s="122">
        <v>510000</v>
      </c>
      <c r="I330" s="122">
        <v>310000</v>
      </c>
      <c r="J330" s="122">
        <f>H330-I330</f>
        <v>200000</v>
      </c>
      <c r="K330" s="122">
        <v>950000</v>
      </c>
      <c r="L330" s="122">
        <f>K330-M330</f>
        <v>834401</v>
      </c>
      <c r="M330" s="122">
        <v>115599</v>
      </c>
      <c r="N330" s="122">
        <v>940000</v>
      </c>
      <c r="O330" s="122"/>
      <c r="P330" s="122">
        <v>0</v>
      </c>
      <c r="Q330" s="262" t="s">
        <v>503</v>
      </c>
      <c r="R330" s="267"/>
      <c r="S330" s="83"/>
    </row>
    <row r="331" spans="1:19" s="82" customFormat="1" ht="44.25" customHeight="1">
      <c r="A331" s="258"/>
      <c r="B331" s="258"/>
      <c r="C331" s="258"/>
      <c r="D331" s="261"/>
      <c r="E331" s="132" t="s">
        <v>7</v>
      </c>
      <c r="F331" s="120" t="s">
        <v>502</v>
      </c>
      <c r="G331" s="121">
        <f>SUM(H331,K331,N331,O331,P331)</f>
        <v>2400000</v>
      </c>
      <c r="H331" s="122">
        <v>510000</v>
      </c>
      <c r="I331" s="122">
        <v>510000</v>
      </c>
      <c r="J331" s="122">
        <f>H331-I331</f>
        <v>0</v>
      </c>
      <c r="K331" s="122">
        <v>950000</v>
      </c>
      <c r="L331" s="122">
        <f>K331-M331</f>
        <v>944898</v>
      </c>
      <c r="M331" s="122">
        <v>5102</v>
      </c>
      <c r="N331" s="122">
        <v>940000</v>
      </c>
      <c r="O331" s="122"/>
      <c r="P331" s="122">
        <v>0</v>
      </c>
      <c r="Q331" s="262"/>
      <c r="R331" s="268"/>
    </row>
    <row r="332" spans="1:19" s="82" customFormat="1" ht="44.25" customHeight="1">
      <c r="A332" s="258"/>
      <c r="B332" s="258"/>
      <c r="C332" s="258"/>
      <c r="D332" s="261"/>
      <c r="E332" s="132" t="s">
        <v>8</v>
      </c>
      <c r="F332" s="120"/>
      <c r="G332" s="122">
        <f>G331-G330</f>
        <v>0</v>
      </c>
      <c r="H332" s="122">
        <f t="shared" ref="H332:P332" si="114">H331-H330</f>
        <v>0</v>
      </c>
      <c r="I332" s="122">
        <f t="shared" si="114"/>
        <v>200000</v>
      </c>
      <c r="J332" s="122">
        <f t="shared" si="114"/>
        <v>-200000</v>
      </c>
      <c r="K332" s="122">
        <f t="shared" si="114"/>
        <v>0</v>
      </c>
      <c r="L332" s="122">
        <f t="shared" si="114"/>
        <v>110497</v>
      </c>
      <c r="M332" s="122">
        <f t="shared" si="114"/>
        <v>-110497</v>
      </c>
      <c r="N332" s="122">
        <f t="shared" si="114"/>
        <v>0</v>
      </c>
      <c r="O332" s="122">
        <f t="shared" si="114"/>
        <v>0</v>
      </c>
      <c r="P332" s="122">
        <f t="shared" si="114"/>
        <v>0</v>
      </c>
      <c r="Q332" s="262"/>
      <c r="R332" s="269"/>
      <c r="S332" s="83"/>
    </row>
    <row r="333" spans="1:19" s="82" customFormat="1" ht="44.25" customHeight="1">
      <c r="A333" s="258" t="s">
        <v>494</v>
      </c>
      <c r="B333" s="258" t="s">
        <v>490</v>
      </c>
      <c r="C333" s="258" t="s">
        <v>504</v>
      </c>
      <c r="D333" s="261" t="s">
        <v>480</v>
      </c>
      <c r="E333" s="132" t="s">
        <v>6</v>
      </c>
      <c r="F333" s="120" t="s">
        <v>505</v>
      </c>
      <c r="G333" s="121">
        <f>SUM(H333,K333,N333,O333,P333)</f>
        <v>6000000</v>
      </c>
      <c r="H333" s="122">
        <v>0</v>
      </c>
      <c r="I333" s="122">
        <v>0</v>
      </c>
      <c r="J333" s="122">
        <f>H333-I333</f>
        <v>0</v>
      </c>
      <c r="K333" s="122">
        <v>150000</v>
      </c>
      <c r="L333" s="122">
        <f>K333-M333</f>
        <v>110256</v>
      </c>
      <c r="M333" s="122">
        <v>39744</v>
      </c>
      <c r="N333" s="122">
        <v>860000</v>
      </c>
      <c r="O333" s="122">
        <v>2500000</v>
      </c>
      <c r="P333" s="122">
        <v>2490000</v>
      </c>
      <c r="Q333" s="262" t="s">
        <v>506</v>
      </c>
      <c r="R333" s="267"/>
      <c r="S333" s="264"/>
    </row>
    <row r="334" spans="1:19" s="82" customFormat="1" ht="44.25" customHeight="1">
      <c r="A334" s="258"/>
      <c r="B334" s="258"/>
      <c r="C334" s="258"/>
      <c r="D334" s="261"/>
      <c r="E334" s="132" t="s">
        <v>7</v>
      </c>
      <c r="F334" s="120" t="s">
        <v>505</v>
      </c>
      <c r="G334" s="121">
        <f>SUM(H334,K334,N334,O334,P334)</f>
        <v>6000000</v>
      </c>
      <c r="H334" s="122">
        <v>0</v>
      </c>
      <c r="I334" s="122">
        <v>0</v>
      </c>
      <c r="J334" s="122">
        <f>H334-I334</f>
        <v>0</v>
      </c>
      <c r="K334" s="122">
        <v>150000</v>
      </c>
      <c r="L334" s="122">
        <f>K334-M334</f>
        <v>110256</v>
      </c>
      <c r="M334" s="122">
        <v>39744</v>
      </c>
      <c r="N334" s="122">
        <v>2260000</v>
      </c>
      <c r="O334" s="122">
        <v>1800000</v>
      </c>
      <c r="P334" s="122">
        <v>1790000</v>
      </c>
      <c r="Q334" s="262"/>
      <c r="R334" s="268"/>
      <c r="S334" s="264"/>
    </row>
    <row r="335" spans="1:19" s="82" customFormat="1" ht="44.25" customHeight="1">
      <c r="A335" s="258"/>
      <c r="B335" s="258"/>
      <c r="C335" s="258"/>
      <c r="D335" s="261"/>
      <c r="E335" s="132" t="s">
        <v>8</v>
      </c>
      <c r="F335" s="120"/>
      <c r="G335" s="122">
        <f>G334-G333</f>
        <v>0</v>
      </c>
      <c r="H335" s="122">
        <f t="shared" ref="H335:P335" si="115">H334-H333</f>
        <v>0</v>
      </c>
      <c r="I335" s="122">
        <f t="shared" si="115"/>
        <v>0</v>
      </c>
      <c r="J335" s="122">
        <f t="shared" si="115"/>
        <v>0</v>
      </c>
      <c r="K335" s="122">
        <f t="shared" si="115"/>
        <v>0</v>
      </c>
      <c r="L335" s="122">
        <f t="shared" si="115"/>
        <v>0</v>
      </c>
      <c r="M335" s="122">
        <f t="shared" si="115"/>
        <v>0</v>
      </c>
      <c r="N335" s="122">
        <f t="shared" si="115"/>
        <v>1400000</v>
      </c>
      <c r="O335" s="122">
        <f t="shared" si="115"/>
        <v>-700000</v>
      </c>
      <c r="P335" s="122">
        <f t="shared" si="115"/>
        <v>-700000</v>
      </c>
      <c r="Q335" s="262"/>
      <c r="R335" s="269"/>
      <c r="S335" s="264"/>
    </row>
    <row r="336" spans="1:19" s="82" customFormat="1" ht="48" customHeight="1">
      <c r="A336" s="159" t="s">
        <v>494</v>
      </c>
      <c r="B336" s="159" t="s">
        <v>490</v>
      </c>
      <c r="C336" s="159" t="s">
        <v>507</v>
      </c>
      <c r="D336" s="158" t="s">
        <v>480</v>
      </c>
      <c r="E336" s="105" t="s">
        <v>6</v>
      </c>
      <c r="F336" s="99"/>
      <c r="G336" s="100"/>
      <c r="H336" s="101"/>
      <c r="I336" s="101"/>
      <c r="J336" s="101"/>
      <c r="K336" s="101"/>
      <c r="L336" s="101"/>
      <c r="M336" s="101"/>
      <c r="N336" s="101"/>
      <c r="O336" s="101"/>
      <c r="P336" s="101"/>
      <c r="Q336" s="161" t="s">
        <v>177</v>
      </c>
      <c r="R336" s="267"/>
      <c r="S336" s="264"/>
    </row>
    <row r="337" spans="1:19" s="82" customFormat="1" ht="57" customHeight="1">
      <c r="A337" s="159"/>
      <c r="B337" s="159"/>
      <c r="C337" s="159"/>
      <c r="D337" s="158"/>
      <c r="E337" s="105" t="s">
        <v>7</v>
      </c>
      <c r="F337" s="99" t="s">
        <v>508</v>
      </c>
      <c r="G337" s="100">
        <f>SUM(H337,K337,N337,O337,P337)</f>
        <v>4100000</v>
      </c>
      <c r="H337" s="101">
        <v>0</v>
      </c>
      <c r="I337" s="101">
        <v>0</v>
      </c>
      <c r="J337" s="101">
        <f>H337-I337</f>
        <v>0</v>
      </c>
      <c r="K337" s="101">
        <v>0</v>
      </c>
      <c r="L337" s="101">
        <v>0</v>
      </c>
      <c r="M337" s="101">
        <f>K337-L337</f>
        <v>0</v>
      </c>
      <c r="N337" s="101">
        <v>360000</v>
      </c>
      <c r="O337" s="101">
        <v>2000000</v>
      </c>
      <c r="P337" s="101">
        <v>1740000</v>
      </c>
      <c r="Q337" s="161"/>
      <c r="R337" s="268"/>
      <c r="S337" s="264"/>
    </row>
    <row r="338" spans="1:19" s="82" customFormat="1" ht="48" customHeight="1">
      <c r="A338" s="159"/>
      <c r="B338" s="159"/>
      <c r="C338" s="159"/>
      <c r="D338" s="158"/>
      <c r="E338" s="105" t="s">
        <v>8</v>
      </c>
      <c r="F338" s="99"/>
      <c r="G338" s="101">
        <f>G337-G336</f>
        <v>4100000</v>
      </c>
      <c r="H338" s="101">
        <f t="shared" ref="H338:P338" si="116">H337-H336</f>
        <v>0</v>
      </c>
      <c r="I338" s="101">
        <f t="shared" si="116"/>
        <v>0</v>
      </c>
      <c r="J338" s="101">
        <f t="shared" si="116"/>
        <v>0</v>
      </c>
      <c r="K338" s="101">
        <f t="shared" si="116"/>
        <v>0</v>
      </c>
      <c r="L338" s="101">
        <f t="shared" si="116"/>
        <v>0</v>
      </c>
      <c r="M338" s="101">
        <f t="shared" si="116"/>
        <v>0</v>
      </c>
      <c r="N338" s="101">
        <f t="shared" si="116"/>
        <v>360000</v>
      </c>
      <c r="O338" s="101">
        <f t="shared" si="116"/>
        <v>2000000</v>
      </c>
      <c r="P338" s="101">
        <f t="shared" si="116"/>
        <v>1740000</v>
      </c>
      <c r="Q338" s="161"/>
      <c r="R338" s="269"/>
      <c r="S338" s="264"/>
    </row>
    <row r="339" spans="1:19" s="82" customFormat="1" ht="48" customHeight="1">
      <c r="A339" s="159" t="s">
        <v>494</v>
      </c>
      <c r="B339" s="159" t="s">
        <v>490</v>
      </c>
      <c r="C339" s="159" t="s">
        <v>509</v>
      </c>
      <c r="D339" s="158" t="s">
        <v>480</v>
      </c>
      <c r="E339" s="105" t="s">
        <v>6</v>
      </c>
      <c r="F339" s="99"/>
      <c r="G339" s="100"/>
      <c r="H339" s="101"/>
      <c r="I339" s="101"/>
      <c r="J339" s="101"/>
      <c r="K339" s="101"/>
      <c r="L339" s="101"/>
      <c r="M339" s="101"/>
      <c r="N339" s="101"/>
      <c r="O339" s="101"/>
      <c r="P339" s="101"/>
      <c r="Q339" s="161" t="s">
        <v>177</v>
      </c>
      <c r="R339" s="267"/>
      <c r="S339" s="264"/>
    </row>
    <row r="340" spans="1:19" s="82" customFormat="1" ht="54" customHeight="1">
      <c r="A340" s="159"/>
      <c r="B340" s="159"/>
      <c r="C340" s="159"/>
      <c r="D340" s="158"/>
      <c r="E340" s="105" t="s">
        <v>7</v>
      </c>
      <c r="F340" s="99" t="s">
        <v>510</v>
      </c>
      <c r="G340" s="100">
        <f t="shared" ref="G340:G344" si="117">SUM(H340,K340,N340,O340,P340)</f>
        <v>5000000</v>
      </c>
      <c r="H340" s="101">
        <v>0</v>
      </c>
      <c r="I340" s="101">
        <v>0</v>
      </c>
      <c r="J340" s="101">
        <f>H340-I340</f>
        <v>0</v>
      </c>
      <c r="K340" s="101">
        <v>0</v>
      </c>
      <c r="L340" s="101">
        <v>0</v>
      </c>
      <c r="M340" s="101">
        <f>K340-L340</f>
        <v>0</v>
      </c>
      <c r="N340" s="101">
        <v>360000</v>
      </c>
      <c r="O340" s="101">
        <v>2400000</v>
      </c>
      <c r="P340" s="101">
        <v>2240000</v>
      </c>
      <c r="Q340" s="161"/>
      <c r="R340" s="268"/>
      <c r="S340" s="264"/>
    </row>
    <row r="341" spans="1:19" s="82" customFormat="1" ht="48" customHeight="1">
      <c r="A341" s="159"/>
      <c r="B341" s="159"/>
      <c r="C341" s="159"/>
      <c r="D341" s="158"/>
      <c r="E341" s="105" t="s">
        <v>8</v>
      </c>
      <c r="F341" s="99"/>
      <c r="G341" s="100">
        <f t="shared" si="117"/>
        <v>5000000</v>
      </c>
      <c r="H341" s="101">
        <f t="shared" ref="H341:P341" si="118">H340-H339</f>
        <v>0</v>
      </c>
      <c r="I341" s="101">
        <f t="shared" si="118"/>
        <v>0</v>
      </c>
      <c r="J341" s="101">
        <f t="shared" si="118"/>
        <v>0</v>
      </c>
      <c r="K341" s="101">
        <f t="shared" si="118"/>
        <v>0</v>
      </c>
      <c r="L341" s="101">
        <f t="shared" si="118"/>
        <v>0</v>
      </c>
      <c r="M341" s="101">
        <f t="shared" si="118"/>
        <v>0</v>
      </c>
      <c r="N341" s="101">
        <f t="shared" si="118"/>
        <v>360000</v>
      </c>
      <c r="O341" s="101">
        <f t="shared" si="118"/>
        <v>2400000</v>
      </c>
      <c r="P341" s="101">
        <f t="shared" si="118"/>
        <v>2240000</v>
      </c>
      <c r="Q341" s="161"/>
      <c r="R341" s="269"/>
      <c r="S341" s="264"/>
    </row>
    <row r="342" spans="1:19" s="82" customFormat="1" ht="58.5" customHeight="1">
      <c r="A342" s="258" t="s">
        <v>494</v>
      </c>
      <c r="B342" s="258" t="s">
        <v>490</v>
      </c>
      <c r="C342" s="258" t="s">
        <v>511</v>
      </c>
      <c r="D342" s="261" t="s">
        <v>480</v>
      </c>
      <c r="E342" s="132" t="s">
        <v>6</v>
      </c>
      <c r="F342" s="120" t="s">
        <v>512</v>
      </c>
      <c r="G342" s="121">
        <f t="shared" si="117"/>
        <v>2500000</v>
      </c>
      <c r="H342" s="122">
        <v>0</v>
      </c>
      <c r="I342" s="122">
        <v>0</v>
      </c>
      <c r="J342" s="122">
        <f>H342-I342</f>
        <v>0</v>
      </c>
      <c r="K342" s="122">
        <v>200000</v>
      </c>
      <c r="L342" s="122">
        <f>K342-M342</f>
        <v>90103</v>
      </c>
      <c r="M342" s="122">
        <v>109897</v>
      </c>
      <c r="N342" s="122">
        <v>1000000</v>
      </c>
      <c r="O342" s="122">
        <v>1300000</v>
      </c>
      <c r="P342" s="122"/>
      <c r="Q342" s="262" t="s">
        <v>243</v>
      </c>
      <c r="R342" s="267"/>
      <c r="S342" s="264"/>
    </row>
    <row r="343" spans="1:19" s="82" customFormat="1" ht="58.5" customHeight="1">
      <c r="A343" s="258"/>
      <c r="B343" s="258"/>
      <c r="C343" s="258"/>
      <c r="D343" s="261"/>
      <c r="E343" s="132" t="s">
        <v>7</v>
      </c>
      <c r="F343" s="120" t="s">
        <v>512</v>
      </c>
      <c r="G343" s="121">
        <f t="shared" si="117"/>
        <v>2500000</v>
      </c>
      <c r="H343" s="122">
        <v>0</v>
      </c>
      <c r="I343" s="122">
        <v>0</v>
      </c>
      <c r="J343" s="122">
        <f>H343-I343</f>
        <v>0</v>
      </c>
      <c r="K343" s="122">
        <v>200000</v>
      </c>
      <c r="L343" s="122">
        <f>K343-M343</f>
        <v>90103</v>
      </c>
      <c r="M343" s="122">
        <v>109897</v>
      </c>
      <c r="N343" s="122">
        <v>1000000</v>
      </c>
      <c r="O343" s="122">
        <v>1300000</v>
      </c>
      <c r="P343" s="122"/>
      <c r="Q343" s="262"/>
      <c r="R343" s="268"/>
      <c r="S343" s="264"/>
    </row>
    <row r="344" spans="1:19" s="82" customFormat="1" ht="54.75" customHeight="1">
      <c r="A344" s="258"/>
      <c r="B344" s="258"/>
      <c r="C344" s="258"/>
      <c r="D344" s="261"/>
      <c r="E344" s="132" t="s">
        <v>8</v>
      </c>
      <c r="F344" s="120"/>
      <c r="G344" s="121">
        <f t="shared" si="117"/>
        <v>0</v>
      </c>
      <c r="H344" s="122">
        <f t="shared" ref="H344:P344" si="119">H343-H342</f>
        <v>0</v>
      </c>
      <c r="I344" s="122">
        <f t="shared" si="119"/>
        <v>0</v>
      </c>
      <c r="J344" s="122">
        <f t="shared" si="119"/>
        <v>0</v>
      </c>
      <c r="K344" s="122">
        <f t="shared" si="119"/>
        <v>0</v>
      </c>
      <c r="L344" s="122">
        <f t="shared" si="119"/>
        <v>0</v>
      </c>
      <c r="M344" s="122">
        <f t="shared" si="119"/>
        <v>0</v>
      </c>
      <c r="N344" s="122">
        <f t="shared" si="119"/>
        <v>0</v>
      </c>
      <c r="O344" s="122">
        <f t="shared" si="119"/>
        <v>0</v>
      </c>
      <c r="P344" s="122">
        <f t="shared" si="119"/>
        <v>0</v>
      </c>
      <c r="Q344" s="262"/>
      <c r="R344" s="269"/>
      <c r="S344" s="264"/>
    </row>
    <row r="345" spans="1:19" s="82" customFormat="1" ht="54" customHeight="1">
      <c r="A345" s="258" t="s">
        <v>513</v>
      </c>
      <c r="B345" s="258" t="s">
        <v>514</v>
      </c>
      <c r="C345" s="258" t="s">
        <v>1309</v>
      </c>
      <c r="D345" s="261" t="s">
        <v>515</v>
      </c>
      <c r="E345" s="128" t="s">
        <v>151</v>
      </c>
      <c r="F345" s="120" t="s">
        <v>516</v>
      </c>
      <c r="G345" s="121">
        <f>SUM(H345,K345,N345,O345,P345)</f>
        <v>40796878</v>
      </c>
      <c r="H345" s="122">
        <v>0</v>
      </c>
      <c r="I345" s="122">
        <v>0</v>
      </c>
      <c r="J345" s="122">
        <f>H345-I345</f>
        <v>0</v>
      </c>
      <c r="K345" s="122">
        <v>1666667</v>
      </c>
      <c r="L345" s="122">
        <v>0</v>
      </c>
      <c r="M345" s="122">
        <f>K345-L345</f>
        <v>1666667</v>
      </c>
      <c r="N345" s="122">
        <v>7949246</v>
      </c>
      <c r="O345" s="138">
        <v>23358754</v>
      </c>
      <c r="P345" s="122">
        <v>7822211</v>
      </c>
      <c r="Q345" s="262" t="s">
        <v>517</v>
      </c>
      <c r="R345" s="267"/>
      <c r="S345" s="264" t="s">
        <v>518</v>
      </c>
    </row>
    <row r="346" spans="1:19" s="82" customFormat="1" ht="54" customHeight="1">
      <c r="A346" s="259"/>
      <c r="B346" s="259"/>
      <c r="C346" s="259"/>
      <c r="D346" s="261"/>
      <c r="E346" s="128" t="s">
        <v>143</v>
      </c>
      <c r="F346" s="120" t="s">
        <v>516</v>
      </c>
      <c r="G346" s="121">
        <f>SUM(H346,K346,N346,O346,P346)</f>
        <v>40796878</v>
      </c>
      <c r="H346" s="122">
        <v>0</v>
      </c>
      <c r="I346" s="122">
        <v>0</v>
      </c>
      <c r="J346" s="122">
        <f>H346-I346</f>
        <v>0</v>
      </c>
      <c r="K346" s="122">
        <v>1666667</v>
      </c>
      <c r="L346" s="122">
        <v>0</v>
      </c>
      <c r="M346" s="122">
        <f>K346-L346</f>
        <v>1666667</v>
      </c>
      <c r="N346" s="122">
        <v>7949246</v>
      </c>
      <c r="O346" s="138">
        <v>23358754</v>
      </c>
      <c r="P346" s="122">
        <v>7822211</v>
      </c>
      <c r="Q346" s="262"/>
      <c r="R346" s="268"/>
      <c r="S346" s="264"/>
    </row>
    <row r="347" spans="1:19" s="82" customFormat="1" ht="44.25" customHeight="1">
      <c r="A347" s="259"/>
      <c r="B347" s="259"/>
      <c r="C347" s="259"/>
      <c r="D347" s="261"/>
      <c r="E347" s="128" t="s">
        <v>8</v>
      </c>
      <c r="F347" s="120"/>
      <c r="G347" s="122">
        <f t="shared" ref="G347:P347" si="120">G346-G345</f>
        <v>0</v>
      </c>
      <c r="H347" s="122">
        <f t="shared" si="120"/>
        <v>0</v>
      </c>
      <c r="I347" s="122">
        <f t="shared" si="120"/>
        <v>0</v>
      </c>
      <c r="J347" s="122">
        <f t="shared" si="120"/>
        <v>0</v>
      </c>
      <c r="K347" s="122">
        <f t="shared" si="120"/>
        <v>0</v>
      </c>
      <c r="L347" s="122">
        <f t="shared" si="120"/>
        <v>0</v>
      </c>
      <c r="M347" s="122">
        <f t="shared" si="120"/>
        <v>0</v>
      </c>
      <c r="N347" s="122">
        <f t="shared" si="120"/>
        <v>0</v>
      </c>
      <c r="O347" s="122">
        <f t="shared" si="120"/>
        <v>0</v>
      </c>
      <c r="P347" s="122">
        <f t="shared" si="120"/>
        <v>0</v>
      </c>
      <c r="Q347" s="262"/>
      <c r="R347" s="269"/>
      <c r="S347" s="264"/>
    </row>
    <row r="348" spans="1:19" s="82" customFormat="1" ht="76.5" customHeight="1">
      <c r="A348" s="258" t="s">
        <v>519</v>
      </c>
      <c r="B348" s="258" t="s">
        <v>520</v>
      </c>
      <c r="C348" s="258" t="s">
        <v>521</v>
      </c>
      <c r="D348" s="261" t="s">
        <v>522</v>
      </c>
      <c r="E348" s="132" t="s">
        <v>6</v>
      </c>
      <c r="F348" s="120" t="s">
        <v>1310</v>
      </c>
      <c r="G348" s="122">
        <f>SUM(H348,K348,N348,O348,P348)</f>
        <v>4694000</v>
      </c>
      <c r="H348" s="122">
        <v>0</v>
      </c>
      <c r="I348" s="122">
        <v>0</v>
      </c>
      <c r="J348" s="122">
        <f>H348-I348</f>
        <v>0</v>
      </c>
      <c r="K348" s="122">
        <v>2500000</v>
      </c>
      <c r="L348" s="122">
        <v>391512</v>
      </c>
      <c r="M348" s="122">
        <f>K348-L348</f>
        <v>2108488</v>
      </c>
      <c r="N348" s="122">
        <v>2194000</v>
      </c>
      <c r="O348" s="122">
        <v>0</v>
      </c>
      <c r="P348" s="122">
        <v>0</v>
      </c>
      <c r="Q348" s="262" t="s">
        <v>523</v>
      </c>
      <c r="R348" s="267"/>
      <c r="S348" s="264" t="s">
        <v>117</v>
      </c>
    </row>
    <row r="349" spans="1:19" s="82" customFormat="1" ht="76.5" customHeight="1">
      <c r="A349" s="259"/>
      <c r="B349" s="259"/>
      <c r="C349" s="259"/>
      <c r="D349" s="261"/>
      <c r="E349" s="132" t="s">
        <v>7</v>
      </c>
      <c r="F349" s="120" t="s">
        <v>1310</v>
      </c>
      <c r="G349" s="122">
        <f>SUM(H349,K349,N349,O349,P349)</f>
        <v>4694000</v>
      </c>
      <c r="H349" s="122">
        <v>0</v>
      </c>
      <c r="I349" s="122">
        <v>0</v>
      </c>
      <c r="J349" s="122">
        <f>H349-I349</f>
        <v>0</v>
      </c>
      <c r="K349" s="122">
        <v>2500000</v>
      </c>
      <c r="L349" s="122">
        <v>391512</v>
      </c>
      <c r="M349" s="122">
        <f>K349-L349</f>
        <v>2108488</v>
      </c>
      <c r="N349" s="122">
        <v>2194000</v>
      </c>
      <c r="O349" s="122">
        <v>0</v>
      </c>
      <c r="P349" s="122">
        <v>0</v>
      </c>
      <c r="Q349" s="262"/>
      <c r="R349" s="268"/>
      <c r="S349" s="264"/>
    </row>
    <row r="350" spans="1:19" s="59" customFormat="1" ht="42.75" customHeight="1">
      <c r="A350" s="259"/>
      <c r="B350" s="259"/>
      <c r="C350" s="259"/>
      <c r="D350" s="261"/>
      <c r="E350" s="132" t="s">
        <v>8</v>
      </c>
      <c r="F350" s="123"/>
      <c r="G350" s="122">
        <f>G349-G348</f>
        <v>0</v>
      </c>
      <c r="H350" s="122">
        <f t="shared" ref="H350:P350" si="121">H349-H348</f>
        <v>0</v>
      </c>
      <c r="I350" s="122">
        <f t="shared" si="121"/>
        <v>0</v>
      </c>
      <c r="J350" s="122">
        <f t="shared" si="121"/>
        <v>0</v>
      </c>
      <c r="K350" s="122">
        <f t="shared" si="121"/>
        <v>0</v>
      </c>
      <c r="L350" s="122">
        <f t="shared" si="121"/>
        <v>0</v>
      </c>
      <c r="M350" s="122">
        <f t="shared" si="121"/>
        <v>0</v>
      </c>
      <c r="N350" s="122">
        <f t="shared" si="121"/>
        <v>0</v>
      </c>
      <c r="O350" s="122">
        <f t="shared" si="121"/>
        <v>0</v>
      </c>
      <c r="P350" s="122">
        <f t="shared" si="121"/>
        <v>0</v>
      </c>
      <c r="Q350" s="262"/>
      <c r="R350" s="269"/>
      <c r="S350" s="264"/>
    </row>
    <row r="351" spans="1:19" s="82" customFormat="1" ht="53.25" customHeight="1">
      <c r="A351" s="258" t="s">
        <v>519</v>
      </c>
      <c r="B351" s="258" t="s">
        <v>520</v>
      </c>
      <c r="C351" s="258" t="s">
        <v>118</v>
      </c>
      <c r="D351" s="261" t="s">
        <v>522</v>
      </c>
      <c r="E351" s="128" t="s">
        <v>151</v>
      </c>
      <c r="F351" s="120" t="s">
        <v>524</v>
      </c>
      <c r="G351" s="121">
        <f>SUM(H351,K351,N351,O351,P351)</f>
        <v>1261920</v>
      </c>
      <c r="H351" s="122">
        <v>0</v>
      </c>
      <c r="I351" s="122">
        <v>0</v>
      </c>
      <c r="J351" s="122">
        <f>H351-I351</f>
        <v>0</v>
      </c>
      <c r="K351" s="122">
        <v>1261920</v>
      </c>
      <c r="L351" s="122">
        <v>27464</v>
      </c>
      <c r="M351" s="122">
        <f>K351-L351</f>
        <v>1234456</v>
      </c>
      <c r="N351" s="122">
        <v>0</v>
      </c>
      <c r="O351" s="122">
        <v>0</v>
      </c>
      <c r="P351" s="122">
        <v>0</v>
      </c>
      <c r="Q351" s="262" t="s">
        <v>525</v>
      </c>
      <c r="R351" s="267"/>
      <c r="S351" s="264" t="s">
        <v>119</v>
      </c>
    </row>
    <row r="352" spans="1:19" s="82" customFormat="1" ht="53.25" customHeight="1">
      <c r="A352" s="259"/>
      <c r="B352" s="259"/>
      <c r="C352" s="258"/>
      <c r="D352" s="261"/>
      <c r="E352" s="128" t="s">
        <v>143</v>
      </c>
      <c r="F352" s="120" t="s">
        <v>524</v>
      </c>
      <c r="G352" s="121">
        <f>SUM(H352,K352,N352,O352,P352)</f>
        <v>1261920</v>
      </c>
      <c r="H352" s="122">
        <v>0</v>
      </c>
      <c r="I352" s="122">
        <v>0</v>
      </c>
      <c r="J352" s="122">
        <f>H352-I352</f>
        <v>0</v>
      </c>
      <c r="K352" s="122">
        <v>1261920</v>
      </c>
      <c r="L352" s="122">
        <v>27464</v>
      </c>
      <c r="M352" s="122">
        <f>K352-L352</f>
        <v>1234456</v>
      </c>
      <c r="N352" s="122">
        <v>0</v>
      </c>
      <c r="O352" s="122">
        <v>0</v>
      </c>
      <c r="P352" s="122">
        <v>0</v>
      </c>
      <c r="Q352" s="262"/>
      <c r="R352" s="268"/>
      <c r="S352" s="264"/>
    </row>
    <row r="353" spans="1:19" s="59" customFormat="1" ht="42.75" customHeight="1">
      <c r="A353" s="259"/>
      <c r="B353" s="259"/>
      <c r="C353" s="258"/>
      <c r="D353" s="261"/>
      <c r="E353" s="128" t="s">
        <v>8</v>
      </c>
      <c r="F353" s="120"/>
      <c r="G353" s="122">
        <f t="shared" ref="G353:P353" si="122">G352-G351</f>
        <v>0</v>
      </c>
      <c r="H353" s="122">
        <f t="shared" si="122"/>
        <v>0</v>
      </c>
      <c r="I353" s="122">
        <f t="shared" si="122"/>
        <v>0</v>
      </c>
      <c r="J353" s="122">
        <f t="shared" si="122"/>
        <v>0</v>
      </c>
      <c r="K353" s="122">
        <f t="shared" si="122"/>
        <v>0</v>
      </c>
      <c r="L353" s="122">
        <f t="shared" si="122"/>
        <v>0</v>
      </c>
      <c r="M353" s="122">
        <f t="shared" si="122"/>
        <v>0</v>
      </c>
      <c r="N353" s="122">
        <f t="shared" si="122"/>
        <v>0</v>
      </c>
      <c r="O353" s="122">
        <f t="shared" si="122"/>
        <v>0</v>
      </c>
      <c r="P353" s="122">
        <f t="shared" si="122"/>
        <v>0</v>
      </c>
      <c r="Q353" s="262"/>
      <c r="R353" s="269"/>
      <c r="S353" s="264"/>
    </row>
    <row r="354" spans="1:19" s="82" customFormat="1" ht="74.25" customHeight="1">
      <c r="A354" s="258" t="s">
        <v>526</v>
      </c>
      <c r="B354" s="258" t="s">
        <v>527</v>
      </c>
      <c r="C354" s="258" t="s">
        <v>528</v>
      </c>
      <c r="D354" s="261" t="s">
        <v>529</v>
      </c>
      <c r="E354" s="128" t="s">
        <v>151</v>
      </c>
      <c r="F354" s="120" t="s">
        <v>530</v>
      </c>
      <c r="G354" s="121">
        <f>SUM(H354,K354,N354,O354,P354)</f>
        <v>1300000</v>
      </c>
      <c r="H354" s="122">
        <v>450000</v>
      </c>
      <c r="I354" s="122">
        <v>450000</v>
      </c>
      <c r="J354" s="122">
        <f>H354-I354</f>
        <v>0</v>
      </c>
      <c r="K354" s="122">
        <v>400000</v>
      </c>
      <c r="L354" s="122">
        <v>400000</v>
      </c>
      <c r="M354" s="122">
        <f>K354-L354</f>
        <v>0</v>
      </c>
      <c r="N354" s="122">
        <v>450000</v>
      </c>
      <c r="O354" s="122">
        <v>0</v>
      </c>
      <c r="P354" s="122">
        <v>0</v>
      </c>
      <c r="Q354" s="262" t="s">
        <v>531</v>
      </c>
      <c r="R354" s="267"/>
      <c r="S354" s="83"/>
    </row>
    <row r="355" spans="1:19" s="82" customFormat="1" ht="74.25" customHeight="1">
      <c r="A355" s="259"/>
      <c r="B355" s="259"/>
      <c r="C355" s="259"/>
      <c r="D355" s="261"/>
      <c r="E355" s="128" t="s">
        <v>143</v>
      </c>
      <c r="F355" s="120" t="s">
        <v>530</v>
      </c>
      <c r="G355" s="121">
        <f>SUM(H355,K355,N355,O355,P355)</f>
        <v>1300000</v>
      </c>
      <c r="H355" s="122">
        <v>450000</v>
      </c>
      <c r="I355" s="122">
        <v>450000</v>
      </c>
      <c r="J355" s="122">
        <f>H355-I355</f>
        <v>0</v>
      </c>
      <c r="K355" s="122">
        <v>400000</v>
      </c>
      <c r="L355" s="122">
        <v>400000</v>
      </c>
      <c r="M355" s="122">
        <f>K355-L355</f>
        <v>0</v>
      </c>
      <c r="N355" s="122">
        <v>450000</v>
      </c>
      <c r="O355" s="122">
        <v>0</v>
      </c>
      <c r="P355" s="122">
        <v>0</v>
      </c>
      <c r="Q355" s="262"/>
      <c r="R355" s="268"/>
      <c r="S355" s="83"/>
    </row>
    <row r="356" spans="1:19" s="59" customFormat="1" ht="42.75" customHeight="1">
      <c r="A356" s="259"/>
      <c r="B356" s="259"/>
      <c r="C356" s="259"/>
      <c r="D356" s="261"/>
      <c r="E356" s="128" t="s">
        <v>8</v>
      </c>
      <c r="F356" s="120"/>
      <c r="G356" s="122">
        <f t="shared" ref="G356:P356" si="123">G355-G354</f>
        <v>0</v>
      </c>
      <c r="H356" s="122">
        <f t="shared" si="123"/>
        <v>0</v>
      </c>
      <c r="I356" s="122">
        <f t="shared" si="123"/>
        <v>0</v>
      </c>
      <c r="J356" s="122">
        <f t="shared" si="123"/>
        <v>0</v>
      </c>
      <c r="K356" s="122">
        <f t="shared" si="123"/>
        <v>0</v>
      </c>
      <c r="L356" s="122">
        <f t="shared" si="123"/>
        <v>0</v>
      </c>
      <c r="M356" s="122">
        <f t="shared" si="123"/>
        <v>0</v>
      </c>
      <c r="N356" s="122">
        <f t="shared" si="123"/>
        <v>0</v>
      </c>
      <c r="O356" s="122">
        <f t="shared" si="123"/>
        <v>0</v>
      </c>
      <c r="P356" s="122">
        <f t="shared" si="123"/>
        <v>0</v>
      </c>
      <c r="Q356" s="262"/>
      <c r="R356" s="269"/>
      <c r="S356" s="58"/>
    </row>
    <row r="357" spans="1:19" s="82" customFormat="1" ht="51.75" customHeight="1">
      <c r="A357" s="159" t="s">
        <v>532</v>
      </c>
      <c r="B357" s="159" t="s">
        <v>533</v>
      </c>
      <c r="C357" s="159" t="s">
        <v>1112</v>
      </c>
      <c r="D357" s="158" t="s">
        <v>529</v>
      </c>
      <c r="E357" s="104" t="s">
        <v>151</v>
      </c>
      <c r="F357" s="99" t="s">
        <v>535</v>
      </c>
      <c r="G357" s="100">
        <v>11000000</v>
      </c>
      <c r="H357" s="101">
        <v>3515000</v>
      </c>
      <c r="I357" s="101">
        <v>2370752</v>
      </c>
      <c r="J357" s="101">
        <f>H357-I357</f>
        <v>1144248</v>
      </c>
      <c r="K357" s="101">
        <v>4491000</v>
      </c>
      <c r="L357" s="101">
        <v>134059</v>
      </c>
      <c r="M357" s="101">
        <f>K357-L357</f>
        <v>4356941</v>
      </c>
      <c r="N357" s="101">
        <v>1442268</v>
      </c>
      <c r="O357" s="101">
        <v>1289418</v>
      </c>
      <c r="P357" s="101">
        <v>0</v>
      </c>
      <c r="Q357" s="195" t="s">
        <v>536</v>
      </c>
      <c r="R357" s="267"/>
      <c r="S357" s="264"/>
    </row>
    <row r="358" spans="1:19" s="82" customFormat="1" ht="51.75" customHeight="1">
      <c r="A358" s="160"/>
      <c r="B358" s="160"/>
      <c r="C358" s="160"/>
      <c r="D358" s="158"/>
      <c r="E358" s="104" t="s">
        <v>143</v>
      </c>
      <c r="F358" s="99" t="s">
        <v>535</v>
      </c>
      <c r="G358" s="100">
        <v>11000000</v>
      </c>
      <c r="H358" s="101">
        <v>3515000</v>
      </c>
      <c r="I358" s="101">
        <v>2370752</v>
      </c>
      <c r="J358" s="101">
        <f>H358-I358</f>
        <v>1144248</v>
      </c>
      <c r="K358" s="101">
        <v>4491000</v>
      </c>
      <c r="L358" s="101">
        <v>134059</v>
      </c>
      <c r="M358" s="101">
        <f>K358-L358</f>
        <v>4356941</v>
      </c>
      <c r="N358" s="101">
        <v>1442268</v>
      </c>
      <c r="O358" s="101">
        <v>1289418</v>
      </c>
      <c r="P358" s="101">
        <v>0</v>
      </c>
      <c r="Q358" s="195"/>
      <c r="R358" s="268"/>
      <c r="S358" s="264"/>
    </row>
    <row r="359" spans="1:19" s="82" customFormat="1" ht="54" customHeight="1">
      <c r="A359" s="160"/>
      <c r="B359" s="160"/>
      <c r="C359" s="160"/>
      <c r="D359" s="158"/>
      <c r="E359" s="104" t="s">
        <v>8</v>
      </c>
      <c r="F359" s="99"/>
      <c r="G359" s="101">
        <f t="shared" ref="G359:P359" si="124">G358-G357</f>
        <v>0</v>
      </c>
      <c r="H359" s="101">
        <f t="shared" si="124"/>
        <v>0</v>
      </c>
      <c r="I359" s="101">
        <f t="shared" si="124"/>
        <v>0</v>
      </c>
      <c r="J359" s="101">
        <f t="shared" si="124"/>
        <v>0</v>
      </c>
      <c r="K359" s="101">
        <f t="shared" si="124"/>
        <v>0</v>
      </c>
      <c r="L359" s="101">
        <f t="shared" si="124"/>
        <v>0</v>
      </c>
      <c r="M359" s="101">
        <f t="shared" si="124"/>
        <v>0</v>
      </c>
      <c r="N359" s="101">
        <f t="shared" si="124"/>
        <v>0</v>
      </c>
      <c r="O359" s="101">
        <f t="shared" si="124"/>
        <v>0</v>
      </c>
      <c r="P359" s="101">
        <f t="shared" si="124"/>
        <v>0</v>
      </c>
      <c r="Q359" s="195"/>
      <c r="R359" s="269"/>
      <c r="S359" s="264"/>
    </row>
    <row r="360" spans="1:19" s="82" customFormat="1" ht="59.25" customHeight="1">
      <c r="A360" s="159" t="s">
        <v>537</v>
      </c>
      <c r="B360" s="159" t="s">
        <v>538</v>
      </c>
      <c r="C360" s="159" t="s">
        <v>539</v>
      </c>
      <c r="D360" s="158" t="s">
        <v>529</v>
      </c>
      <c r="E360" s="104" t="s">
        <v>151</v>
      </c>
      <c r="F360" s="103" t="s">
        <v>540</v>
      </c>
      <c r="G360" s="100">
        <v>13448000</v>
      </c>
      <c r="H360" s="101">
        <v>6317000</v>
      </c>
      <c r="I360" s="101">
        <v>5075418</v>
      </c>
      <c r="J360" s="101">
        <f>H360-I360</f>
        <v>1241582</v>
      </c>
      <c r="K360" s="101">
        <v>6781272</v>
      </c>
      <c r="L360" s="101">
        <v>1542341</v>
      </c>
      <c r="M360" s="101">
        <f>K360-L360</f>
        <v>5238931</v>
      </c>
      <c r="N360" s="101">
        <v>0</v>
      </c>
      <c r="O360" s="101">
        <v>0</v>
      </c>
      <c r="P360" s="101">
        <v>0</v>
      </c>
      <c r="Q360" s="195" t="s">
        <v>541</v>
      </c>
      <c r="R360" s="267"/>
      <c r="S360" s="83"/>
    </row>
    <row r="361" spans="1:19" s="82" customFormat="1" ht="59.25" customHeight="1">
      <c r="A361" s="159"/>
      <c r="B361" s="159"/>
      <c r="C361" s="159"/>
      <c r="D361" s="158"/>
      <c r="E361" s="104" t="s">
        <v>143</v>
      </c>
      <c r="F361" s="103" t="s">
        <v>540</v>
      </c>
      <c r="G361" s="100">
        <v>13448000</v>
      </c>
      <c r="H361" s="101">
        <v>6317000</v>
      </c>
      <c r="I361" s="101">
        <v>5075418</v>
      </c>
      <c r="J361" s="101">
        <f>H361-I361</f>
        <v>1241582</v>
      </c>
      <c r="K361" s="101">
        <v>6781272</v>
      </c>
      <c r="L361" s="101">
        <v>1542341</v>
      </c>
      <c r="M361" s="101">
        <f>K361-L361</f>
        <v>5238931</v>
      </c>
      <c r="N361" s="101">
        <v>0</v>
      </c>
      <c r="O361" s="101">
        <v>0</v>
      </c>
      <c r="P361" s="101">
        <v>0</v>
      </c>
      <c r="Q361" s="195"/>
      <c r="R361" s="268"/>
      <c r="S361" s="83"/>
    </row>
    <row r="362" spans="1:19" s="82" customFormat="1" ht="59.25" customHeight="1">
      <c r="A362" s="159"/>
      <c r="B362" s="159"/>
      <c r="C362" s="159"/>
      <c r="D362" s="158"/>
      <c r="E362" s="104" t="s">
        <v>8</v>
      </c>
      <c r="F362" s="99"/>
      <c r="G362" s="101">
        <f t="shared" ref="G362:P362" si="125">G361-G360</f>
        <v>0</v>
      </c>
      <c r="H362" s="101">
        <f t="shared" si="125"/>
        <v>0</v>
      </c>
      <c r="I362" s="101">
        <f t="shared" si="125"/>
        <v>0</v>
      </c>
      <c r="J362" s="101">
        <f t="shared" si="125"/>
        <v>0</v>
      </c>
      <c r="K362" s="101">
        <f t="shared" si="125"/>
        <v>0</v>
      </c>
      <c r="L362" s="101">
        <f t="shared" si="125"/>
        <v>0</v>
      </c>
      <c r="M362" s="101">
        <f t="shared" si="125"/>
        <v>0</v>
      </c>
      <c r="N362" s="101">
        <f t="shared" si="125"/>
        <v>0</v>
      </c>
      <c r="O362" s="101">
        <f t="shared" si="125"/>
        <v>0</v>
      </c>
      <c r="P362" s="101">
        <f t="shared" si="125"/>
        <v>0</v>
      </c>
      <c r="Q362" s="195"/>
      <c r="R362" s="269"/>
      <c r="S362" s="83"/>
    </row>
    <row r="363" spans="1:19" s="82" customFormat="1" ht="57" customHeight="1">
      <c r="A363" s="227" t="s">
        <v>532</v>
      </c>
      <c r="B363" s="227" t="s">
        <v>533</v>
      </c>
      <c r="C363" s="166" t="s">
        <v>1115</v>
      </c>
      <c r="D363" s="158" t="s">
        <v>529</v>
      </c>
      <c r="E363" s="105" t="s">
        <v>6</v>
      </c>
      <c r="F363" s="99" t="s">
        <v>543</v>
      </c>
      <c r="G363" s="100">
        <v>20450000</v>
      </c>
      <c r="H363" s="101">
        <v>9820707</v>
      </c>
      <c r="I363" s="101">
        <v>7649475</v>
      </c>
      <c r="J363" s="101">
        <f>H363-I363</f>
        <v>2171232</v>
      </c>
      <c r="K363" s="101">
        <v>4061000</v>
      </c>
      <c r="L363" s="101">
        <v>300950</v>
      </c>
      <c r="M363" s="101">
        <f>K363-L363</f>
        <v>3760050</v>
      </c>
      <c r="N363" s="101">
        <v>6080627</v>
      </c>
      <c r="O363" s="101">
        <v>0</v>
      </c>
      <c r="P363" s="101">
        <v>0</v>
      </c>
      <c r="Q363" s="195" t="s">
        <v>544</v>
      </c>
      <c r="R363" s="267"/>
      <c r="S363" s="264"/>
    </row>
    <row r="364" spans="1:19" s="82" customFormat="1" ht="57" customHeight="1">
      <c r="A364" s="228"/>
      <c r="B364" s="228"/>
      <c r="C364" s="166"/>
      <c r="D364" s="158"/>
      <c r="E364" s="105" t="s">
        <v>7</v>
      </c>
      <c r="F364" s="99" t="s">
        <v>543</v>
      </c>
      <c r="G364" s="100">
        <v>20450000</v>
      </c>
      <c r="H364" s="101">
        <v>9820707</v>
      </c>
      <c r="I364" s="101">
        <v>7649475</v>
      </c>
      <c r="J364" s="101">
        <f>H364-I364</f>
        <v>2171232</v>
      </c>
      <c r="K364" s="101">
        <v>4061000</v>
      </c>
      <c r="L364" s="101">
        <v>300950</v>
      </c>
      <c r="M364" s="101">
        <f>K364-L364</f>
        <v>3760050</v>
      </c>
      <c r="N364" s="101">
        <v>6080627</v>
      </c>
      <c r="O364" s="101">
        <v>0</v>
      </c>
      <c r="P364" s="101">
        <v>0</v>
      </c>
      <c r="Q364" s="195"/>
      <c r="R364" s="268"/>
      <c r="S364" s="264"/>
    </row>
    <row r="365" spans="1:19" s="59" customFormat="1" ht="57" customHeight="1">
      <c r="A365" s="228"/>
      <c r="B365" s="228"/>
      <c r="C365" s="166"/>
      <c r="D365" s="158"/>
      <c r="E365" s="105" t="s">
        <v>8</v>
      </c>
      <c r="F365" s="102"/>
      <c r="G365" s="101">
        <f>G364-G363</f>
        <v>0</v>
      </c>
      <c r="H365" s="101">
        <f t="shared" ref="H365:P365" si="126">H364-H363</f>
        <v>0</v>
      </c>
      <c r="I365" s="101">
        <f t="shared" si="126"/>
        <v>0</v>
      </c>
      <c r="J365" s="101">
        <f t="shared" si="126"/>
        <v>0</v>
      </c>
      <c r="K365" s="101">
        <f t="shared" si="126"/>
        <v>0</v>
      </c>
      <c r="L365" s="101">
        <f t="shared" si="126"/>
        <v>0</v>
      </c>
      <c r="M365" s="101">
        <f t="shared" si="126"/>
        <v>0</v>
      </c>
      <c r="N365" s="101">
        <f t="shared" si="126"/>
        <v>0</v>
      </c>
      <c r="O365" s="101">
        <f t="shared" si="126"/>
        <v>0</v>
      </c>
      <c r="P365" s="101">
        <f t="shared" si="126"/>
        <v>0</v>
      </c>
      <c r="Q365" s="195"/>
      <c r="R365" s="269"/>
      <c r="S365" s="264"/>
    </row>
    <row r="366" spans="1:19" s="82" customFormat="1" ht="53.25" customHeight="1">
      <c r="A366" s="159" t="s">
        <v>532</v>
      </c>
      <c r="B366" s="159" t="s">
        <v>533</v>
      </c>
      <c r="C366" s="159" t="s">
        <v>545</v>
      </c>
      <c r="D366" s="158" t="s">
        <v>529</v>
      </c>
      <c r="E366" s="104" t="s">
        <v>151</v>
      </c>
      <c r="F366" s="103" t="s">
        <v>546</v>
      </c>
      <c r="G366" s="100">
        <v>14513000</v>
      </c>
      <c r="H366" s="101">
        <v>7149502</v>
      </c>
      <c r="I366" s="101">
        <v>6822919</v>
      </c>
      <c r="J366" s="101">
        <f>H366-I366</f>
        <v>326583</v>
      </c>
      <c r="K366" s="101">
        <v>6627631</v>
      </c>
      <c r="L366" s="101">
        <v>2543596</v>
      </c>
      <c r="M366" s="101">
        <f>K366-L366</f>
        <v>4084035</v>
      </c>
      <c r="N366" s="101">
        <v>0</v>
      </c>
      <c r="O366" s="101">
        <v>0</v>
      </c>
      <c r="P366" s="101">
        <v>0</v>
      </c>
      <c r="Q366" s="165" t="s">
        <v>547</v>
      </c>
      <c r="R366" s="267"/>
      <c r="S366" s="83"/>
    </row>
    <row r="367" spans="1:19" s="82" customFormat="1" ht="53.25" customHeight="1">
      <c r="A367" s="288"/>
      <c r="B367" s="288"/>
      <c r="C367" s="160"/>
      <c r="D367" s="158"/>
      <c r="E367" s="104" t="s">
        <v>143</v>
      </c>
      <c r="F367" s="103" t="s">
        <v>546</v>
      </c>
      <c r="G367" s="100">
        <v>14513000</v>
      </c>
      <c r="H367" s="101">
        <v>7149502</v>
      </c>
      <c r="I367" s="101">
        <v>6822919</v>
      </c>
      <c r="J367" s="101">
        <f>H367-I367</f>
        <v>326583</v>
      </c>
      <c r="K367" s="101">
        <v>6627631</v>
      </c>
      <c r="L367" s="101">
        <v>2543596</v>
      </c>
      <c r="M367" s="101">
        <f>K367-L367</f>
        <v>4084035</v>
      </c>
      <c r="N367" s="101">
        <v>0</v>
      </c>
      <c r="O367" s="101">
        <v>0</v>
      </c>
      <c r="P367" s="101">
        <v>0</v>
      </c>
      <c r="Q367" s="165"/>
      <c r="R367" s="268"/>
      <c r="S367" s="83"/>
    </row>
    <row r="368" spans="1:19" s="82" customFormat="1" ht="53.25" customHeight="1">
      <c r="A368" s="288"/>
      <c r="B368" s="288"/>
      <c r="C368" s="160"/>
      <c r="D368" s="158"/>
      <c r="E368" s="104" t="s">
        <v>8</v>
      </c>
      <c r="F368" s="99"/>
      <c r="G368" s="101">
        <f t="shared" ref="G368:P368" si="127">G367-G366</f>
        <v>0</v>
      </c>
      <c r="H368" s="101">
        <f t="shared" si="127"/>
        <v>0</v>
      </c>
      <c r="I368" s="101">
        <f t="shared" si="127"/>
        <v>0</v>
      </c>
      <c r="J368" s="101">
        <f t="shared" si="127"/>
        <v>0</v>
      </c>
      <c r="K368" s="101">
        <f t="shared" si="127"/>
        <v>0</v>
      </c>
      <c r="L368" s="101">
        <f t="shared" si="127"/>
        <v>0</v>
      </c>
      <c r="M368" s="101">
        <f t="shared" si="127"/>
        <v>0</v>
      </c>
      <c r="N368" s="101">
        <f t="shared" si="127"/>
        <v>0</v>
      </c>
      <c r="O368" s="101">
        <f t="shared" si="127"/>
        <v>0</v>
      </c>
      <c r="P368" s="101">
        <f t="shared" si="127"/>
        <v>0</v>
      </c>
      <c r="Q368" s="165"/>
      <c r="R368" s="269"/>
      <c r="S368" s="83"/>
    </row>
    <row r="369" spans="1:19" s="82" customFormat="1" ht="53.25" customHeight="1">
      <c r="A369" s="159" t="s">
        <v>537</v>
      </c>
      <c r="B369" s="159" t="s">
        <v>538</v>
      </c>
      <c r="C369" s="166" t="s">
        <v>1311</v>
      </c>
      <c r="D369" s="158" t="s">
        <v>529</v>
      </c>
      <c r="E369" s="105" t="s">
        <v>6</v>
      </c>
      <c r="F369" s="103" t="s">
        <v>548</v>
      </c>
      <c r="G369" s="100">
        <v>14597000</v>
      </c>
      <c r="H369" s="101">
        <v>7370000</v>
      </c>
      <c r="I369" s="101">
        <v>6513828</v>
      </c>
      <c r="J369" s="101">
        <f>H369-I369</f>
        <v>856172</v>
      </c>
      <c r="K369" s="101">
        <v>3774000</v>
      </c>
      <c r="L369" s="101">
        <v>1336145</v>
      </c>
      <c r="M369" s="101">
        <f>K369-L369</f>
        <v>2437855</v>
      </c>
      <c r="N369" s="101">
        <v>3074128</v>
      </c>
      <c r="O369" s="101">
        <v>0</v>
      </c>
      <c r="P369" s="101">
        <v>0</v>
      </c>
      <c r="Q369" s="161" t="s">
        <v>549</v>
      </c>
      <c r="R369" s="267"/>
      <c r="S369" s="83"/>
    </row>
    <row r="370" spans="1:19" s="82" customFormat="1" ht="53.25" customHeight="1">
      <c r="A370" s="159"/>
      <c r="B370" s="159"/>
      <c r="C370" s="166"/>
      <c r="D370" s="158"/>
      <c r="E370" s="105" t="s">
        <v>7</v>
      </c>
      <c r="F370" s="103" t="s">
        <v>548</v>
      </c>
      <c r="G370" s="100">
        <v>14597000</v>
      </c>
      <c r="H370" s="101">
        <v>7370000</v>
      </c>
      <c r="I370" s="101">
        <v>6513828</v>
      </c>
      <c r="J370" s="101">
        <f>H370-I370</f>
        <v>856172</v>
      </c>
      <c r="K370" s="101">
        <v>3774000</v>
      </c>
      <c r="L370" s="101">
        <v>1336145</v>
      </c>
      <c r="M370" s="101">
        <f>K370-L370</f>
        <v>2437855</v>
      </c>
      <c r="N370" s="101">
        <v>3074128</v>
      </c>
      <c r="O370" s="101">
        <v>0</v>
      </c>
      <c r="P370" s="101">
        <v>0</v>
      </c>
      <c r="Q370" s="161"/>
      <c r="R370" s="268"/>
      <c r="S370" s="83"/>
    </row>
    <row r="371" spans="1:19" s="82" customFormat="1" ht="54.75" customHeight="1">
      <c r="A371" s="159"/>
      <c r="B371" s="159"/>
      <c r="C371" s="166"/>
      <c r="D371" s="158"/>
      <c r="E371" s="105" t="s">
        <v>8</v>
      </c>
      <c r="F371" s="102"/>
      <c r="G371" s="101">
        <f>G370-G369</f>
        <v>0</v>
      </c>
      <c r="H371" s="101">
        <f t="shared" ref="H371:P371" si="128">H370-H369</f>
        <v>0</v>
      </c>
      <c r="I371" s="101">
        <f t="shared" si="128"/>
        <v>0</v>
      </c>
      <c r="J371" s="101">
        <f t="shared" si="128"/>
        <v>0</v>
      </c>
      <c r="K371" s="101">
        <f t="shared" si="128"/>
        <v>0</v>
      </c>
      <c r="L371" s="101">
        <f t="shared" si="128"/>
        <v>0</v>
      </c>
      <c r="M371" s="101">
        <f t="shared" si="128"/>
        <v>0</v>
      </c>
      <c r="N371" s="101">
        <f t="shared" si="128"/>
        <v>0</v>
      </c>
      <c r="O371" s="101">
        <f t="shared" si="128"/>
        <v>0</v>
      </c>
      <c r="P371" s="101">
        <f t="shared" si="128"/>
        <v>0</v>
      </c>
      <c r="Q371" s="161"/>
      <c r="R371" s="269"/>
      <c r="S371" s="83"/>
    </row>
    <row r="372" spans="1:19" s="82" customFormat="1" ht="57.75" customHeight="1">
      <c r="A372" s="159" t="s">
        <v>532</v>
      </c>
      <c r="B372" s="159" t="s">
        <v>533</v>
      </c>
      <c r="C372" s="159" t="s">
        <v>550</v>
      </c>
      <c r="D372" s="158" t="s">
        <v>529</v>
      </c>
      <c r="E372" s="104" t="s">
        <v>151</v>
      </c>
      <c r="F372" s="99" t="s">
        <v>551</v>
      </c>
      <c r="G372" s="100">
        <v>3720000</v>
      </c>
      <c r="H372" s="101">
        <v>738744</v>
      </c>
      <c r="I372" s="101">
        <v>725000</v>
      </c>
      <c r="J372" s="101">
        <f>H372-I372</f>
        <v>13744</v>
      </c>
      <c r="K372" s="101">
        <v>2872551</v>
      </c>
      <c r="L372" s="101">
        <v>1204342</v>
      </c>
      <c r="M372" s="101">
        <f>K372-L372</f>
        <v>1668209</v>
      </c>
      <c r="N372" s="101">
        <v>0</v>
      </c>
      <c r="O372" s="101">
        <v>0</v>
      </c>
      <c r="P372" s="101">
        <v>0</v>
      </c>
      <c r="Q372" s="195" t="s">
        <v>552</v>
      </c>
      <c r="R372" s="267"/>
      <c r="S372" s="83"/>
    </row>
    <row r="373" spans="1:19" s="82" customFormat="1" ht="57.75" customHeight="1">
      <c r="A373" s="159"/>
      <c r="B373" s="159"/>
      <c r="C373" s="159"/>
      <c r="D373" s="158"/>
      <c r="E373" s="104" t="s">
        <v>143</v>
      </c>
      <c r="F373" s="99" t="s">
        <v>551</v>
      </c>
      <c r="G373" s="100">
        <v>3720000</v>
      </c>
      <c r="H373" s="101">
        <v>738744</v>
      </c>
      <c r="I373" s="101">
        <v>725000</v>
      </c>
      <c r="J373" s="101">
        <f>H373-I373</f>
        <v>13744</v>
      </c>
      <c r="K373" s="101">
        <v>2872551</v>
      </c>
      <c r="L373" s="101">
        <v>1204342</v>
      </c>
      <c r="M373" s="101">
        <f>K373-L373</f>
        <v>1668209</v>
      </c>
      <c r="N373" s="101">
        <v>0</v>
      </c>
      <c r="O373" s="101">
        <v>0</v>
      </c>
      <c r="P373" s="101">
        <v>0</v>
      </c>
      <c r="Q373" s="195"/>
      <c r="R373" s="268"/>
      <c r="S373" s="83"/>
    </row>
    <row r="374" spans="1:19" s="82" customFormat="1" ht="53.25" customHeight="1">
      <c r="A374" s="159"/>
      <c r="B374" s="159"/>
      <c r="C374" s="159"/>
      <c r="D374" s="158"/>
      <c r="E374" s="104" t="s">
        <v>8</v>
      </c>
      <c r="F374" s="99"/>
      <c r="G374" s="101">
        <f t="shared" ref="G374:P374" si="129">G373-G372</f>
        <v>0</v>
      </c>
      <c r="H374" s="101">
        <f t="shared" si="129"/>
        <v>0</v>
      </c>
      <c r="I374" s="101">
        <f t="shared" si="129"/>
        <v>0</v>
      </c>
      <c r="J374" s="101">
        <f t="shared" si="129"/>
        <v>0</v>
      </c>
      <c r="K374" s="101">
        <f t="shared" si="129"/>
        <v>0</v>
      </c>
      <c r="L374" s="101">
        <f t="shared" si="129"/>
        <v>0</v>
      </c>
      <c r="M374" s="101">
        <f t="shared" si="129"/>
        <v>0</v>
      </c>
      <c r="N374" s="101">
        <f t="shared" si="129"/>
        <v>0</v>
      </c>
      <c r="O374" s="101">
        <f t="shared" si="129"/>
        <v>0</v>
      </c>
      <c r="P374" s="101">
        <f t="shared" si="129"/>
        <v>0</v>
      </c>
      <c r="Q374" s="195"/>
      <c r="R374" s="269"/>
      <c r="S374" s="83"/>
    </row>
    <row r="375" spans="1:19" s="82" customFormat="1" ht="62.25" customHeight="1">
      <c r="A375" s="159" t="s">
        <v>532</v>
      </c>
      <c r="B375" s="159" t="s">
        <v>533</v>
      </c>
      <c r="C375" s="159" t="s">
        <v>1312</v>
      </c>
      <c r="D375" s="158" t="s">
        <v>529</v>
      </c>
      <c r="E375" s="105" t="s">
        <v>6</v>
      </c>
      <c r="F375" s="99" t="s">
        <v>1313</v>
      </c>
      <c r="G375" s="100">
        <v>8618000</v>
      </c>
      <c r="H375" s="101">
        <v>154562</v>
      </c>
      <c r="I375" s="101">
        <v>78041</v>
      </c>
      <c r="J375" s="101">
        <f>H375-I375</f>
        <v>76521</v>
      </c>
      <c r="K375" s="101">
        <v>1000000</v>
      </c>
      <c r="L375" s="101">
        <v>2033</v>
      </c>
      <c r="M375" s="101">
        <f>K375-L375</f>
        <v>997967</v>
      </c>
      <c r="N375" s="101">
        <v>4572000</v>
      </c>
      <c r="O375" s="101">
        <v>2782510</v>
      </c>
      <c r="P375" s="101">
        <f>P389-P388</f>
        <v>0</v>
      </c>
      <c r="Q375" s="161" t="s">
        <v>553</v>
      </c>
      <c r="R375" s="267"/>
      <c r="S375" s="83"/>
    </row>
    <row r="376" spans="1:19" s="82" customFormat="1" ht="62.25" customHeight="1">
      <c r="A376" s="159"/>
      <c r="B376" s="159"/>
      <c r="C376" s="159"/>
      <c r="D376" s="158"/>
      <c r="E376" s="105" t="s">
        <v>7</v>
      </c>
      <c r="F376" s="99" t="s">
        <v>1313</v>
      </c>
      <c r="G376" s="100">
        <v>8618000</v>
      </c>
      <c r="H376" s="101">
        <v>154562</v>
      </c>
      <c r="I376" s="101">
        <v>78041</v>
      </c>
      <c r="J376" s="101">
        <f>H376-I376</f>
        <v>76521</v>
      </c>
      <c r="K376" s="101">
        <v>1000000</v>
      </c>
      <c r="L376" s="101">
        <v>2033</v>
      </c>
      <c r="M376" s="101">
        <f>K376-L376</f>
        <v>997967</v>
      </c>
      <c r="N376" s="101">
        <v>4572000</v>
      </c>
      <c r="O376" s="101">
        <f>O375-O389</f>
        <v>2782510</v>
      </c>
      <c r="P376" s="101">
        <f>P375-P389</f>
        <v>0</v>
      </c>
      <c r="Q376" s="161"/>
      <c r="R376" s="268"/>
      <c r="S376" s="83"/>
    </row>
    <row r="377" spans="1:19" s="59" customFormat="1" ht="62.25" customHeight="1">
      <c r="A377" s="159"/>
      <c r="B377" s="159"/>
      <c r="C377" s="159"/>
      <c r="D377" s="158"/>
      <c r="E377" s="105" t="s">
        <v>8</v>
      </c>
      <c r="F377" s="102"/>
      <c r="G377" s="101">
        <f t="shared" ref="G377:P377" si="130">G376-G375</f>
        <v>0</v>
      </c>
      <c r="H377" s="101">
        <f t="shared" si="130"/>
        <v>0</v>
      </c>
      <c r="I377" s="101">
        <f t="shared" si="130"/>
        <v>0</v>
      </c>
      <c r="J377" s="101">
        <f t="shared" si="130"/>
        <v>0</v>
      </c>
      <c r="K377" s="101">
        <f t="shared" si="130"/>
        <v>0</v>
      </c>
      <c r="L377" s="101">
        <f t="shared" si="130"/>
        <v>0</v>
      </c>
      <c r="M377" s="101">
        <f t="shared" si="130"/>
        <v>0</v>
      </c>
      <c r="N377" s="101">
        <f t="shared" si="130"/>
        <v>0</v>
      </c>
      <c r="O377" s="101">
        <f t="shared" si="130"/>
        <v>0</v>
      </c>
      <c r="P377" s="101">
        <f t="shared" si="130"/>
        <v>0</v>
      </c>
      <c r="Q377" s="161"/>
      <c r="R377" s="269"/>
      <c r="S377" s="58"/>
    </row>
    <row r="378" spans="1:19" s="82" customFormat="1" ht="44.25" customHeight="1">
      <c r="A378" s="159" t="s">
        <v>532</v>
      </c>
      <c r="B378" s="159" t="s">
        <v>533</v>
      </c>
      <c r="C378" s="289" t="s">
        <v>1145</v>
      </c>
      <c r="D378" s="158" t="s">
        <v>529</v>
      </c>
      <c r="E378" s="105" t="s">
        <v>6</v>
      </c>
      <c r="F378" s="99" t="s">
        <v>1314</v>
      </c>
      <c r="G378" s="100">
        <f t="shared" ref="G378:G379" si="131">SUM(H378,K378,N378,O378,P378)</f>
        <v>3070000</v>
      </c>
      <c r="H378" s="101">
        <f>H386-H385</f>
        <v>0</v>
      </c>
      <c r="I378" s="101">
        <f>I386-I385</f>
        <v>0</v>
      </c>
      <c r="J378" s="101">
        <f>J386-J385</f>
        <v>0</v>
      </c>
      <c r="K378" s="101">
        <v>128000</v>
      </c>
      <c r="L378" s="101">
        <v>0</v>
      </c>
      <c r="M378" s="101">
        <v>128000</v>
      </c>
      <c r="N378" s="72">
        <v>645038</v>
      </c>
      <c r="O378" s="101">
        <v>2296962</v>
      </c>
      <c r="P378" s="101">
        <f>P386-P385</f>
        <v>0</v>
      </c>
      <c r="Q378" s="161" t="s">
        <v>554</v>
      </c>
      <c r="R378" s="267"/>
      <c r="S378" s="264" t="s">
        <v>555</v>
      </c>
    </row>
    <row r="379" spans="1:19" s="82" customFormat="1" ht="44.25" customHeight="1">
      <c r="A379" s="288"/>
      <c r="B379" s="288"/>
      <c r="C379" s="289"/>
      <c r="D379" s="288"/>
      <c r="E379" s="105" t="s">
        <v>7</v>
      </c>
      <c r="F379" s="99" t="s">
        <v>1314</v>
      </c>
      <c r="G379" s="100">
        <f t="shared" si="131"/>
        <v>3070000</v>
      </c>
      <c r="H379" s="101">
        <v>0</v>
      </c>
      <c r="I379" s="101">
        <v>0</v>
      </c>
      <c r="J379" s="101">
        <f>J378-J386</f>
        <v>0</v>
      </c>
      <c r="K379" s="101">
        <v>128000</v>
      </c>
      <c r="L379" s="101">
        <v>0</v>
      </c>
      <c r="M379" s="101">
        <f>K379-L379</f>
        <v>128000</v>
      </c>
      <c r="N379" s="72">
        <v>645038</v>
      </c>
      <c r="O379" s="101">
        <v>2296962</v>
      </c>
      <c r="P379" s="101">
        <v>0</v>
      </c>
      <c r="Q379" s="161"/>
      <c r="R379" s="268"/>
      <c r="S379" s="264"/>
    </row>
    <row r="380" spans="1:19" s="59" customFormat="1" ht="44.25" customHeight="1">
      <c r="A380" s="288"/>
      <c r="B380" s="288"/>
      <c r="C380" s="289"/>
      <c r="D380" s="288"/>
      <c r="E380" s="105" t="s">
        <v>8</v>
      </c>
      <c r="F380" s="102"/>
      <c r="G380" s="100">
        <f>SUM(H380,K380,N380,O380,P380)</f>
        <v>0</v>
      </c>
      <c r="H380" s="101">
        <f t="shared" ref="H380:P380" si="132">H379-H378</f>
        <v>0</v>
      </c>
      <c r="I380" s="101">
        <f t="shared" si="132"/>
        <v>0</v>
      </c>
      <c r="J380" s="101">
        <f t="shared" si="132"/>
        <v>0</v>
      </c>
      <c r="K380" s="101">
        <f t="shared" si="132"/>
        <v>0</v>
      </c>
      <c r="L380" s="101">
        <f t="shared" si="132"/>
        <v>0</v>
      </c>
      <c r="M380" s="101">
        <f>K380-L380</f>
        <v>0</v>
      </c>
      <c r="N380" s="101">
        <f t="shared" si="132"/>
        <v>0</v>
      </c>
      <c r="O380" s="101">
        <f t="shared" si="132"/>
        <v>0</v>
      </c>
      <c r="P380" s="101">
        <f t="shared" si="132"/>
        <v>0</v>
      </c>
      <c r="Q380" s="161"/>
      <c r="R380" s="269"/>
      <c r="S380" s="264"/>
    </row>
    <row r="381" spans="1:19" s="82" customFormat="1" ht="54" customHeight="1">
      <c r="A381" s="188" t="s">
        <v>532</v>
      </c>
      <c r="B381" s="188" t="s">
        <v>533</v>
      </c>
      <c r="C381" s="189" t="s">
        <v>1315</v>
      </c>
      <c r="D381" s="158" t="s">
        <v>529</v>
      </c>
      <c r="E381" s="104" t="s">
        <v>6</v>
      </c>
      <c r="F381" s="99" t="s">
        <v>556</v>
      </c>
      <c r="G381" s="100">
        <f>SUM(H381,K381,N381,O381,P381)</f>
        <v>7805000</v>
      </c>
      <c r="H381" s="101">
        <v>0</v>
      </c>
      <c r="I381" s="101">
        <v>0</v>
      </c>
      <c r="J381" s="101">
        <f>H381-I381</f>
        <v>0</v>
      </c>
      <c r="K381" s="101">
        <v>356400</v>
      </c>
      <c r="L381" s="101">
        <v>0</v>
      </c>
      <c r="M381" s="101">
        <f>K381-L381</f>
        <v>356400</v>
      </c>
      <c r="N381" s="101">
        <v>645038</v>
      </c>
      <c r="O381" s="101">
        <v>6803562</v>
      </c>
      <c r="P381" s="101">
        <v>0</v>
      </c>
      <c r="Q381" s="161" t="s">
        <v>557</v>
      </c>
      <c r="R381" s="267"/>
      <c r="S381" s="264" t="s">
        <v>555</v>
      </c>
    </row>
    <row r="382" spans="1:19" s="82" customFormat="1" ht="54" customHeight="1">
      <c r="A382" s="188"/>
      <c r="B382" s="188"/>
      <c r="C382" s="189"/>
      <c r="D382" s="158"/>
      <c r="E382" s="104" t="s">
        <v>7</v>
      </c>
      <c r="F382" s="99" t="s">
        <v>556</v>
      </c>
      <c r="G382" s="100">
        <f>SUM(H382,K382,N382,O382,P382)</f>
        <v>7805000</v>
      </c>
      <c r="H382" s="101">
        <v>0</v>
      </c>
      <c r="I382" s="101">
        <v>0</v>
      </c>
      <c r="J382" s="101">
        <f>H382-I382</f>
        <v>0</v>
      </c>
      <c r="K382" s="101">
        <v>356400</v>
      </c>
      <c r="L382" s="101">
        <v>0</v>
      </c>
      <c r="M382" s="101">
        <f>K382-L382</f>
        <v>356400</v>
      </c>
      <c r="N382" s="101">
        <v>645038</v>
      </c>
      <c r="O382" s="101">
        <v>6803562</v>
      </c>
      <c r="P382" s="101">
        <v>0</v>
      </c>
      <c r="Q382" s="161"/>
      <c r="R382" s="268"/>
      <c r="S382" s="264"/>
    </row>
    <row r="383" spans="1:19" s="82" customFormat="1" ht="54" customHeight="1">
      <c r="A383" s="188"/>
      <c r="B383" s="188"/>
      <c r="C383" s="189"/>
      <c r="D383" s="158"/>
      <c r="E383" s="104" t="s">
        <v>8</v>
      </c>
      <c r="F383" s="102"/>
      <c r="G383" s="101">
        <f>G382-G381</f>
        <v>0</v>
      </c>
      <c r="H383" s="101">
        <f t="shared" ref="H383:P383" si="133">H382-H381</f>
        <v>0</v>
      </c>
      <c r="I383" s="101">
        <f t="shared" si="133"/>
        <v>0</v>
      </c>
      <c r="J383" s="101">
        <f t="shared" si="133"/>
        <v>0</v>
      </c>
      <c r="K383" s="101">
        <f t="shared" si="133"/>
        <v>0</v>
      </c>
      <c r="L383" s="101">
        <f t="shared" si="133"/>
        <v>0</v>
      </c>
      <c r="M383" s="101">
        <f t="shared" si="133"/>
        <v>0</v>
      </c>
      <c r="N383" s="101">
        <f t="shared" si="133"/>
        <v>0</v>
      </c>
      <c r="O383" s="101">
        <f t="shared" si="133"/>
        <v>0</v>
      </c>
      <c r="P383" s="101">
        <f t="shared" si="133"/>
        <v>0</v>
      </c>
      <c r="Q383" s="161"/>
      <c r="R383" s="269"/>
      <c r="S383" s="264"/>
    </row>
    <row r="384" spans="1:19" s="82" customFormat="1" ht="68.25" customHeight="1">
      <c r="A384" s="159" t="s">
        <v>532</v>
      </c>
      <c r="B384" s="159" t="s">
        <v>533</v>
      </c>
      <c r="C384" s="159" t="s">
        <v>1147</v>
      </c>
      <c r="D384" s="158" t="s">
        <v>529</v>
      </c>
      <c r="E384" s="105" t="s">
        <v>6</v>
      </c>
      <c r="F384" s="99" t="s">
        <v>1316</v>
      </c>
      <c r="G384" s="100">
        <v>3886000</v>
      </c>
      <c r="H384" s="101">
        <v>0</v>
      </c>
      <c r="I384" s="101">
        <v>0</v>
      </c>
      <c r="J384" s="101">
        <f>H384-I384</f>
        <v>0</v>
      </c>
      <c r="K384" s="101">
        <v>429000</v>
      </c>
      <c r="L384" s="101">
        <v>133489</v>
      </c>
      <c r="M384" s="101">
        <f>K384-L384</f>
        <v>295511</v>
      </c>
      <c r="N384" s="101">
        <v>1618430</v>
      </c>
      <c r="O384" s="101">
        <v>1708570</v>
      </c>
      <c r="P384" s="101">
        <f>P377-P376</f>
        <v>0</v>
      </c>
      <c r="Q384" s="161" t="s">
        <v>1317</v>
      </c>
      <c r="R384" s="267"/>
      <c r="S384" s="264" t="s">
        <v>555</v>
      </c>
    </row>
    <row r="385" spans="1:19" s="82" customFormat="1" ht="68.25" customHeight="1">
      <c r="A385" s="159"/>
      <c r="B385" s="159"/>
      <c r="C385" s="159"/>
      <c r="D385" s="158"/>
      <c r="E385" s="105" t="s">
        <v>7</v>
      </c>
      <c r="F385" s="99" t="s">
        <v>1318</v>
      </c>
      <c r="G385" s="100">
        <v>3886000</v>
      </c>
      <c r="H385" s="101">
        <v>0</v>
      </c>
      <c r="I385" s="101">
        <v>0</v>
      </c>
      <c r="J385" s="101">
        <f>H385-I385</f>
        <v>0</v>
      </c>
      <c r="K385" s="101">
        <v>429000</v>
      </c>
      <c r="L385" s="101">
        <v>133489</v>
      </c>
      <c r="M385" s="101">
        <f>K385-L385</f>
        <v>295511</v>
      </c>
      <c r="N385" s="101">
        <v>1618430</v>
      </c>
      <c r="O385" s="101">
        <v>1708570</v>
      </c>
      <c r="P385" s="101">
        <f>P384-P377</f>
        <v>0</v>
      </c>
      <c r="Q385" s="161"/>
      <c r="R385" s="268"/>
      <c r="S385" s="264"/>
    </row>
    <row r="386" spans="1:19" s="82" customFormat="1" ht="51" customHeight="1">
      <c r="A386" s="159"/>
      <c r="B386" s="159"/>
      <c r="C386" s="159"/>
      <c r="D386" s="158"/>
      <c r="E386" s="105" t="s">
        <v>8</v>
      </c>
      <c r="F386" s="102"/>
      <c r="G386" s="101">
        <f t="shared" ref="G386:P386" si="134">G385-G384</f>
        <v>0</v>
      </c>
      <c r="H386" s="101">
        <f t="shared" si="134"/>
        <v>0</v>
      </c>
      <c r="I386" s="101">
        <f t="shared" si="134"/>
        <v>0</v>
      </c>
      <c r="J386" s="101">
        <f t="shared" si="134"/>
        <v>0</v>
      </c>
      <c r="K386" s="101">
        <f t="shared" si="134"/>
        <v>0</v>
      </c>
      <c r="L386" s="101">
        <f t="shared" si="134"/>
        <v>0</v>
      </c>
      <c r="M386" s="101">
        <f t="shared" si="134"/>
        <v>0</v>
      </c>
      <c r="N386" s="101">
        <f t="shared" si="134"/>
        <v>0</v>
      </c>
      <c r="O386" s="101">
        <f t="shared" si="134"/>
        <v>0</v>
      </c>
      <c r="P386" s="101">
        <f t="shared" si="134"/>
        <v>0</v>
      </c>
      <c r="Q386" s="161"/>
      <c r="R386" s="269"/>
      <c r="S386" s="264"/>
    </row>
    <row r="387" spans="1:19" s="82" customFormat="1" ht="55.5" customHeight="1">
      <c r="A387" s="159" t="s">
        <v>532</v>
      </c>
      <c r="B387" s="159" t="s">
        <v>533</v>
      </c>
      <c r="C387" s="159" t="s">
        <v>1129</v>
      </c>
      <c r="D387" s="158" t="s">
        <v>529</v>
      </c>
      <c r="E387" s="105" t="s">
        <v>6</v>
      </c>
      <c r="F387" s="99" t="s">
        <v>559</v>
      </c>
      <c r="G387" s="100">
        <f>SUM(H387,K387,N387,O387,P387)</f>
        <v>2040000</v>
      </c>
      <c r="H387" s="101">
        <v>425966</v>
      </c>
      <c r="I387" s="101">
        <v>80907</v>
      </c>
      <c r="J387" s="101">
        <f>H387-I387</f>
        <v>345059</v>
      </c>
      <c r="K387" s="101">
        <v>967000</v>
      </c>
      <c r="L387" s="101">
        <v>68400</v>
      </c>
      <c r="M387" s="101">
        <f>K387-L387</f>
        <v>898600</v>
      </c>
      <c r="N387" s="72">
        <v>647034</v>
      </c>
      <c r="O387" s="101">
        <v>0</v>
      </c>
      <c r="P387" s="101">
        <v>0</v>
      </c>
      <c r="Q387" s="161" t="s">
        <v>1131</v>
      </c>
      <c r="R387" s="267" t="s">
        <v>70</v>
      </c>
      <c r="S387" s="83"/>
    </row>
    <row r="388" spans="1:19" s="82" customFormat="1" ht="55.5" customHeight="1">
      <c r="A388" s="159"/>
      <c r="B388" s="159"/>
      <c r="C388" s="159"/>
      <c r="D388" s="158"/>
      <c r="E388" s="105" t="s">
        <v>7</v>
      </c>
      <c r="F388" s="99" t="s">
        <v>559</v>
      </c>
      <c r="G388" s="100">
        <f>SUM(H388,K388,N388,O388,P388)</f>
        <v>2040000</v>
      </c>
      <c r="H388" s="101">
        <v>425966</v>
      </c>
      <c r="I388" s="101">
        <v>80907</v>
      </c>
      <c r="J388" s="101">
        <f>H388-I388</f>
        <v>345059</v>
      </c>
      <c r="K388" s="101">
        <v>967000</v>
      </c>
      <c r="L388" s="101">
        <v>68400</v>
      </c>
      <c r="M388" s="101">
        <f>K388-L388</f>
        <v>898600</v>
      </c>
      <c r="N388" s="72">
        <v>647034</v>
      </c>
      <c r="O388" s="101">
        <v>0</v>
      </c>
      <c r="P388" s="101">
        <v>0</v>
      </c>
      <c r="Q388" s="161"/>
      <c r="R388" s="268"/>
      <c r="S388" s="83"/>
    </row>
    <row r="389" spans="1:19" s="82" customFormat="1" ht="55.5" customHeight="1">
      <c r="A389" s="159"/>
      <c r="B389" s="159"/>
      <c r="C389" s="159"/>
      <c r="D389" s="158"/>
      <c r="E389" s="105" t="s">
        <v>8</v>
      </c>
      <c r="F389" s="102"/>
      <c r="G389" s="101">
        <f>G388-G387</f>
        <v>0</v>
      </c>
      <c r="H389" s="101">
        <f t="shared" ref="H389:P389" si="135">H388-H387</f>
        <v>0</v>
      </c>
      <c r="I389" s="101">
        <f t="shared" si="135"/>
        <v>0</v>
      </c>
      <c r="J389" s="101">
        <f t="shared" si="135"/>
        <v>0</v>
      </c>
      <c r="K389" s="101">
        <f t="shared" si="135"/>
        <v>0</v>
      </c>
      <c r="L389" s="101">
        <f t="shared" si="135"/>
        <v>0</v>
      </c>
      <c r="M389" s="101">
        <f t="shared" si="135"/>
        <v>0</v>
      </c>
      <c r="N389" s="101">
        <f t="shared" si="135"/>
        <v>0</v>
      </c>
      <c r="O389" s="101">
        <f t="shared" si="135"/>
        <v>0</v>
      </c>
      <c r="P389" s="101">
        <f t="shared" si="135"/>
        <v>0</v>
      </c>
      <c r="Q389" s="161"/>
      <c r="R389" s="269"/>
      <c r="S389" s="83"/>
    </row>
    <row r="390" spans="1:19" s="82" customFormat="1" ht="55.5" customHeight="1">
      <c r="A390" s="159" t="s">
        <v>532</v>
      </c>
      <c r="B390" s="159" t="s">
        <v>560</v>
      </c>
      <c r="C390" s="159" t="s">
        <v>1151</v>
      </c>
      <c r="D390" s="158" t="s">
        <v>562</v>
      </c>
      <c r="E390" s="104" t="s">
        <v>151</v>
      </c>
      <c r="F390" s="99" t="s">
        <v>563</v>
      </c>
      <c r="G390" s="100">
        <f>SUM(H390,K390,N390,O390,P390)</f>
        <v>17811000</v>
      </c>
      <c r="H390" s="101">
        <v>12211250</v>
      </c>
      <c r="I390" s="101">
        <v>9939301</v>
      </c>
      <c r="J390" s="101">
        <f>H390-I390</f>
        <v>2271949</v>
      </c>
      <c r="K390" s="101">
        <v>3876250</v>
      </c>
      <c r="L390" s="101">
        <v>333129</v>
      </c>
      <c r="M390" s="101">
        <f>K390-L390</f>
        <v>3543121</v>
      </c>
      <c r="N390" s="101">
        <v>1723500</v>
      </c>
      <c r="O390" s="101">
        <v>0</v>
      </c>
      <c r="P390" s="101">
        <v>0</v>
      </c>
      <c r="Q390" s="195" t="s">
        <v>564</v>
      </c>
      <c r="R390" s="267"/>
      <c r="S390" s="83"/>
    </row>
    <row r="391" spans="1:19" s="82" customFormat="1" ht="55.5" customHeight="1">
      <c r="A391" s="159"/>
      <c r="B391" s="159"/>
      <c r="C391" s="159"/>
      <c r="D391" s="158"/>
      <c r="E391" s="104" t="s">
        <v>143</v>
      </c>
      <c r="F391" s="99" t="s">
        <v>563</v>
      </c>
      <c r="G391" s="100">
        <f>SUM(H391,K391,N391,O391,P391)</f>
        <v>17811000</v>
      </c>
      <c r="H391" s="101">
        <v>12211250</v>
      </c>
      <c r="I391" s="101">
        <v>9939301</v>
      </c>
      <c r="J391" s="101">
        <f>H391-I391</f>
        <v>2271949</v>
      </c>
      <c r="K391" s="101">
        <v>3876250</v>
      </c>
      <c r="L391" s="101">
        <v>333129</v>
      </c>
      <c r="M391" s="101">
        <f>K391-L391</f>
        <v>3543121</v>
      </c>
      <c r="N391" s="101">
        <v>1723500</v>
      </c>
      <c r="O391" s="101">
        <v>0</v>
      </c>
      <c r="P391" s="101">
        <v>0</v>
      </c>
      <c r="Q391" s="195"/>
      <c r="R391" s="268"/>
      <c r="S391" s="83"/>
    </row>
    <row r="392" spans="1:19" s="82" customFormat="1" ht="55.5" customHeight="1">
      <c r="A392" s="159"/>
      <c r="B392" s="159"/>
      <c r="C392" s="159"/>
      <c r="D392" s="158"/>
      <c r="E392" s="104" t="s">
        <v>8</v>
      </c>
      <c r="F392" s="99"/>
      <c r="G392" s="101">
        <f t="shared" ref="G392:P392" si="136">G391-G390</f>
        <v>0</v>
      </c>
      <c r="H392" s="101">
        <f t="shared" si="136"/>
        <v>0</v>
      </c>
      <c r="I392" s="101">
        <f t="shared" si="136"/>
        <v>0</v>
      </c>
      <c r="J392" s="101">
        <f t="shared" si="136"/>
        <v>0</v>
      </c>
      <c r="K392" s="101">
        <f t="shared" si="136"/>
        <v>0</v>
      </c>
      <c r="L392" s="101">
        <f t="shared" si="136"/>
        <v>0</v>
      </c>
      <c r="M392" s="101">
        <f t="shared" si="136"/>
        <v>0</v>
      </c>
      <c r="N392" s="101">
        <f t="shared" si="136"/>
        <v>0</v>
      </c>
      <c r="O392" s="101">
        <f t="shared" si="136"/>
        <v>0</v>
      </c>
      <c r="P392" s="101">
        <f t="shared" si="136"/>
        <v>0</v>
      </c>
      <c r="Q392" s="195"/>
      <c r="R392" s="269"/>
      <c r="S392" s="83"/>
    </row>
    <row r="393" spans="1:19" s="82" customFormat="1" ht="55.5" customHeight="1">
      <c r="A393" s="270" t="s">
        <v>565</v>
      </c>
      <c r="B393" s="270" t="s">
        <v>566</v>
      </c>
      <c r="C393" s="258" t="s">
        <v>567</v>
      </c>
      <c r="D393" s="285" t="s">
        <v>568</v>
      </c>
      <c r="E393" s="128" t="s">
        <v>151</v>
      </c>
      <c r="F393" s="120" t="s">
        <v>569</v>
      </c>
      <c r="G393" s="121">
        <f>SUM(H393,K393,N393,O393,P393)</f>
        <v>11300000</v>
      </c>
      <c r="H393" s="122">
        <v>0</v>
      </c>
      <c r="I393" s="122">
        <v>0</v>
      </c>
      <c r="J393" s="122">
        <f>H393-I393</f>
        <v>0</v>
      </c>
      <c r="K393" s="122">
        <v>750000</v>
      </c>
      <c r="L393" s="122">
        <v>0</v>
      </c>
      <c r="M393" s="122">
        <f>K393-L393</f>
        <v>750000</v>
      </c>
      <c r="N393" s="122">
        <v>6000000</v>
      </c>
      <c r="O393" s="124">
        <v>4550000</v>
      </c>
      <c r="P393" s="122">
        <v>0</v>
      </c>
      <c r="Q393" s="286" t="s">
        <v>570</v>
      </c>
      <c r="R393" s="267"/>
      <c r="S393" s="83"/>
    </row>
    <row r="394" spans="1:19" s="82" customFormat="1" ht="55.5" customHeight="1">
      <c r="A394" s="271"/>
      <c r="B394" s="271"/>
      <c r="C394" s="259"/>
      <c r="D394" s="285"/>
      <c r="E394" s="128" t="s">
        <v>143</v>
      </c>
      <c r="F394" s="120" t="s">
        <v>569</v>
      </c>
      <c r="G394" s="121">
        <f>SUM(H394,K394,N394,O394,P394)</f>
        <v>11300000</v>
      </c>
      <c r="H394" s="122">
        <v>0</v>
      </c>
      <c r="I394" s="122">
        <v>0</v>
      </c>
      <c r="J394" s="122">
        <f>H394-I394</f>
        <v>0</v>
      </c>
      <c r="K394" s="122">
        <v>750000</v>
      </c>
      <c r="L394" s="122">
        <v>530619</v>
      </c>
      <c r="M394" s="122">
        <f>K394-L394</f>
        <v>219381</v>
      </c>
      <c r="N394" s="122">
        <v>6000000</v>
      </c>
      <c r="O394" s="122">
        <v>4550000</v>
      </c>
      <c r="P394" s="122">
        <v>0</v>
      </c>
      <c r="Q394" s="287"/>
      <c r="R394" s="268"/>
      <c r="S394" s="83"/>
    </row>
    <row r="395" spans="1:19" s="82" customFormat="1" ht="55.5" customHeight="1">
      <c r="A395" s="271"/>
      <c r="B395" s="271"/>
      <c r="C395" s="259"/>
      <c r="D395" s="285"/>
      <c r="E395" s="128" t="s">
        <v>8</v>
      </c>
      <c r="F395" s="120"/>
      <c r="G395" s="122">
        <f t="shared" ref="G395:P395" si="137">G394-G393</f>
        <v>0</v>
      </c>
      <c r="H395" s="122">
        <f t="shared" si="137"/>
        <v>0</v>
      </c>
      <c r="I395" s="122">
        <f t="shared" si="137"/>
        <v>0</v>
      </c>
      <c r="J395" s="122">
        <f t="shared" si="137"/>
        <v>0</v>
      </c>
      <c r="K395" s="122">
        <f t="shared" si="137"/>
        <v>0</v>
      </c>
      <c r="L395" s="122">
        <f t="shared" si="137"/>
        <v>530619</v>
      </c>
      <c r="M395" s="122">
        <f t="shared" si="137"/>
        <v>-530619</v>
      </c>
      <c r="N395" s="122">
        <f t="shared" si="137"/>
        <v>0</v>
      </c>
      <c r="O395" s="122">
        <f t="shared" si="137"/>
        <v>0</v>
      </c>
      <c r="P395" s="122">
        <f t="shared" si="137"/>
        <v>0</v>
      </c>
      <c r="Q395" s="286"/>
      <c r="R395" s="269"/>
      <c r="S395" s="83"/>
    </row>
    <row r="396" spans="1:19" s="82" customFormat="1" ht="55.5" customHeight="1">
      <c r="A396" s="258" t="s">
        <v>571</v>
      </c>
      <c r="B396" s="258" t="s">
        <v>572</v>
      </c>
      <c r="C396" s="258" t="s">
        <v>1319</v>
      </c>
      <c r="D396" s="260" t="s">
        <v>573</v>
      </c>
      <c r="E396" s="128" t="s">
        <v>151</v>
      </c>
      <c r="F396" s="120" t="s">
        <v>574</v>
      </c>
      <c r="G396" s="121">
        <f>SUM(H396,K396,N396,O396,P396)</f>
        <v>1800000</v>
      </c>
      <c r="H396" s="122">
        <v>0</v>
      </c>
      <c r="I396" s="122">
        <v>0</v>
      </c>
      <c r="J396" s="122">
        <f>H396-I396</f>
        <v>0</v>
      </c>
      <c r="K396" s="122">
        <v>600000</v>
      </c>
      <c r="L396" s="122">
        <v>0</v>
      </c>
      <c r="M396" s="122">
        <f>K396-L396</f>
        <v>600000</v>
      </c>
      <c r="N396" s="122">
        <v>600000</v>
      </c>
      <c r="O396" s="122">
        <v>600000</v>
      </c>
      <c r="P396" s="122">
        <v>0</v>
      </c>
      <c r="Q396" s="262" t="s">
        <v>575</v>
      </c>
      <c r="R396" s="29"/>
      <c r="S396" s="264" t="s">
        <v>518</v>
      </c>
    </row>
    <row r="397" spans="1:19" s="82" customFormat="1" ht="55.5" customHeight="1">
      <c r="A397" s="259"/>
      <c r="B397" s="259"/>
      <c r="C397" s="259"/>
      <c r="D397" s="261"/>
      <c r="E397" s="128" t="s">
        <v>143</v>
      </c>
      <c r="F397" s="120" t="s">
        <v>574</v>
      </c>
      <c r="G397" s="121">
        <f>SUM(H397,K397,N397,O397,P397)</f>
        <v>1800000</v>
      </c>
      <c r="H397" s="122">
        <v>0</v>
      </c>
      <c r="I397" s="122">
        <v>0</v>
      </c>
      <c r="J397" s="122">
        <f>H397-I397</f>
        <v>0</v>
      </c>
      <c r="K397" s="122">
        <v>600000</v>
      </c>
      <c r="L397" s="122">
        <v>0</v>
      </c>
      <c r="M397" s="122">
        <f>K397-L397</f>
        <v>600000</v>
      </c>
      <c r="N397" s="122">
        <v>600000</v>
      </c>
      <c r="O397" s="122">
        <v>600000</v>
      </c>
      <c r="P397" s="122">
        <v>0</v>
      </c>
      <c r="Q397" s="262"/>
      <c r="R397" s="29"/>
      <c r="S397" s="264"/>
    </row>
    <row r="398" spans="1:19" s="82" customFormat="1" ht="55.5" customHeight="1">
      <c r="A398" s="259"/>
      <c r="B398" s="259"/>
      <c r="C398" s="259"/>
      <c r="D398" s="261"/>
      <c r="E398" s="128" t="s">
        <v>8</v>
      </c>
      <c r="F398" s="120"/>
      <c r="G398" s="122">
        <f t="shared" ref="G398:P398" si="138">G397-G396</f>
        <v>0</v>
      </c>
      <c r="H398" s="122">
        <f t="shared" si="138"/>
        <v>0</v>
      </c>
      <c r="I398" s="122">
        <f t="shared" si="138"/>
        <v>0</v>
      </c>
      <c r="J398" s="122">
        <f t="shared" si="138"/>
        <v>0</v>
      </c>
      <c r="K398" s="122">
        <f t="shared" si="138"/>
        <v>0</v>
      </c>
      <c r="L398" s="122">
        <f t="shared" si="138"/>
        <v>0</v>
      </c>
      <c r="M398" s="122">
        <f t="shared" si="138"/>
        <v>0</v>
      </c>
      <c r="N398" s="122">
        <f t="shared" si="138"/>
        <v>0</v>
      </c>
      <c r="O398" s="122">
        <f t="shared" si="138"/>
        <v>0</v>
      </c>
      <c r="P398" s="122">
        <f t="shared" si="138"/>
        <v>0</v>
      </c>
      <c r="Q398" s="262"/>
      <c r="R398" s="29"/>
      <c r="S398" s="264"/>
    </row>
    <row r="399" spans="1:19" s="82" customFormat="1" ht="55.5" customHeight="1">
      <c r="A399" s="258" t="s">
        <v>576</v>
      </c>
      <c r="B399" s="258" t="s">
        <v>577</v>
      </c>
      <c r="C399" s="258" t="s">
        <v>578</v>
      </c>
      <c r="D399" s="261" t="s">
        <v>579</v>
      </c>
      <c r="E399" s="128" t="s">
        <v>151</v>
      </c>
      <c r="F399" s="120" t="s">
        <v>1320</v>
      </c>
      <c r="G399" s="121">
        <f>SUM(H399,K399,N399,O399,P399)</f>
        <v>13383000</v>
      </c>
      <c r="H399" s="122">
        <v>0</v>
      </c>
      <c r="I399" s="122">
        <v>0</v>
      </c>
      <c r="J399" s="122">
        <f>H399-I399</f>
        <v>0</v>
      </c>
      <c r="K399" s="122">
        <v>1000000</v>
      </c>
      <c r="L399" s="122">
        <v>0</v>
      </c>
      <c r="M399" s="122">
        <f>K399-L399</f>
        <v>1000000</v>
      </c>
      <c r="N399" s="122">
        <v>4953000</v>
      </c>
      <c r="O399" s="122">
        <v>7430000</v>
      </c>
      <c r="P399" s="122">
        <v>0</v>
      </c>
      <c r="Q399" s="262" t="s">
        <v>580</v>
      </c>
      <c r="R399" s="29"/>
      <c r="S399" s="264" t="s">
        <v>120</v>
      </c>
    </row>
    <row r="400" spans="1:19" s="82" customFormat="1" ht="55.5" customHeight="1">
      <c r="A400" s="259"/>
      <c r="B400" s="259"/>
      <c r="C400" s="259"/>
      <c r="D400" s="261"/>
      <c r="E400" s="128" t="s">
        <v>143</v>
      </c>
      <c r="F400" s="120" t="s">
        <v>1320</v>
      </c>
      <c r="G400" s="121">
        <f>SUM(H400,K400,N400,O400,P400)</f>
        <v>13383000</v>
      </c>
      <c r="H400" s="122">
        <v>0</v>
      </c>
      <c r="I400" s="122">
        <v>0</v>
      </c>
      <c r="J400" s="122">
        <f>H400-I400</f>
        <v>0</v>
      </c>
      <c r="K400" s="122">
        <v>1000000</v>
      </c>
      <c r="L400" s="122">
        <v>0</v>
      </c>
      <c r="M400" s="122">
        <f>K400-L400</f>
        <v>1000000</v>
      </c>
      <c r="N400" s="122">
        <v>4953000</v>
      </c>
      <c r="O400" s="122">
        <v>7430000</v>
      </c>
      <c r="P400" s="122">
        <v>0</v>
      </c>
      <c r="Q400" s="262"/>
      <c r="R400" s="29"/>
      <c r="S400" s="264"/>
    </row>
    <row r="401" spans="1:19" s="82" customFormat="1" ht="55.5" customHeight="1">
      <c r="A401" s="259"/>
      <c r="B401" s="259"/>
      <c r="C401" s="259"/>
      <c r="D401" s="261"/>
      <c r="E401" s="128" t="s">
        <v>8</v>
      </c>
      <c r="F401" s="120"/>
      <c r="G401" s="122">
        <f t="shared" ref="G401:P401" si="139">G400-G399</f>
        <v>0</v>
      </c>
      <c r="H401" s="122">
        <f t="shared" si="139"/>
        <v>0</v>
      </c>
      <c r="I401" s="122">
        <f t="shared" si="139"/>
        <v>0</v>
      </c>
      <c r="J401" s="122">
        <f t="shared" si="139"/>
        <v>0</v>
      </c>
      <c r="K401" s="122">
        <f t="shared" si="139"/>
        <v>0</v>
      </c>
      <c r="L401" s="122">
        <f t="shared" si="139"/>
        <v>0</v>
      </c>
      <c r="M401" s="122">
        <f t="shared" si="139"/>
        <v>0</v>
      </c>
      <c r="N401" s="122">
        <f t="shared" si="139"/>
        <v>0</v>
      </c>
      <c r="O401" s="122">
        <f t="shared" si="139"/>
        <v>0</v>
      </c>
      <c r="P401" s="122">
        <f t="shared" si="139"/>
        <v>0</v>
      </c>
      <c r="Q401" s="262"/>
      <c r="R401" s="29"/>
      <c r="S401" s="264"/>
    </row>
    <row r="402" spans="1:19" s="82" customFormat="1" ht="51" customHeight="1">
      <c r="A402" s="159" t="s">
        <v>576</v>
      </c>
      <c r="B402" s="159" t="s">
        <v>581</v>
      </c>
      <c r="C402" s="159" t="s">
        <v>1321</v>
      </c>
      <c r="D402" s="158" t="s">
        <v>579</v>
      </c>
      <c r="E402" s="104" t="s">
        <v>151</v>
      </c>
      <c r="F402" s="99"/>
      <c r="G402" s="100">
        <f>SUM(H402,K402,N402,O402,P402)</f>
        <v>0</v>
      </c>
      <c r="H402" s="101">
        <v>0</v>
      </c>
      <c r="I402" s="101">
        <v>0</v>
      </c>
      <c r="J402" s="101">
        <f>H402-I402</f>
        <v>0</v>
      </c>
      <c r="K402" s="101">
        <v>0</v>
      </c>
      <c r="L402" s="101">
        <v>0</v>
      </c>
      <c r="M402" s="101">
        <f>K402-L402</f>
        <v>0</v>
      </c>
      <c r="N402" s="101">
        <v>0</v>
      </c>
      <c r="O402" s="101">
        <v>0</v>
      </c>
      <c r="P402" s="101">
        <v>0</v>
      </c>
      <c r="Q402" s="161" t="s">
        <v>177</v>
      </c>
      <c r="R402" s="267"/>
      <c r="S402" s="264"/>
    </row>
    <row r="403" spans="1:19" s="82" customFormat="1" ht="51" customHeight="1">
      <c r="A403" s="160"/>
      <c r="B403" s="160"/>
      <c r="C403" s="160"/>
      <c r="D403" s="158"/>
      <c r="E403" s="104" t="s">
        <v>143</v>
      </c>
      <c r="F403" s="99" t="s">
        <v>1322</v>
      </c>
      <c r="G403" s="100">
        <f>SUM(H403,K403,N403,O403,P403)</f>
        <v>1850000</v>
      </c>
      <c r="H403" s="101">
        <v>0</v>
      </c>
      <c r="I403" s="101">
        <v>0</v>
      </c>
      <c r="J403" s="101">
        <f>H403-I403</f>
        <v>0</v>
      </c>
      <c r="K403" s="101">
        <v>0</v>
      </c>
      <c r="L403" s="101">
        <v>0</v>
      </c>
      <c r="M403" s="101">
        <f>K403-L403</f>
        <v>0</v>
      </c>
      <c r="N403" s="101">
        <v>1604000</v>
      </c>
      <c r="O403" s="101">
        <v>246000</v>
      </c>
      <c r="P403" s="101"/>
      <c r="Q403" s="161"/>
      <c r="R403" s="268"/>
      <c r="S403" s="264"/>
    </row>
    <row r="404" spans="1:19" s="82" customFormat="1" ht="51" customHeight="1">
      <c r="A404" s="160"/>
      <c r="B404" s="160"/>
      <c r="C404" s="160"/>
      <c r="D404" s="158"/>
      <c r="E404" s="104" t="s">
        <v>8</v>
      </c>
      <c r="F404" s="99"/>
      <c r="G404" s="101">
        <f t="shared" ref="G404:P404" si="140">G403-G402</f>
        <v>1850000</v>
      </c>
      <c r="H404" s="101">
        <f t="shared" si="140"/>
        <v>0</v>
      </c>
      <c r="I404" s="101">
        <f t="shared" si="140"/>
        <v>0</v>
      </c>
      <c r="J404" s="101">
        <f t="shared" si="140"/>
        <v>0</v>
      </c>
      <c r="K404" s="101">
        <f t="shared" si="140"/>
        <v>0</v>
      </c>
      <c r="L404" s="101">
        <f t="shared" si="140"/>
        <v>0</v>
      </c>
      <c r="M404" s="101">
        <f t="shared" si="140"/>
        <v>0</v>
      </c>
      <c r="N404" s="101">
        <f t="shared" si="140"/>
        <v>1604000</v>
      </c>
      <c r="O404" s="101">
        <f t="shared" si="140"/>
        <v>246000</v>
      </c>
      <c r="P404" s="101">
        <f t="shared" si="140"/>
        <v>0</v>
      </c>
      <c r="Q404" s="161"/>
      <c r="R404" s="269"/>
      <c r="S404" s="264"/>
    </row>
    <row r="405" spans="1:19" s="82" customFormat="1" ht="66" customHeight="1">
      <c r="A405" s="275" t="s">
        <v>576</v>
      </c>
      <c r="B405" s="275" t="s">
        <v>582</v>
      </c>
      <c r="C405" s="276" t="s">
        <v>583</v>
      </c>
      <c r="D405" s="261" t="s">
        <v>579</v>
      </c>
      <c r="E405" s="128" t="s">
        <v>6</v>
      </c>
      <c r="F405" s="120" t="s">
        <v>584</v>
      </c>
      <c r="G405" s="121">
        <f>SUM(H405,K405,N405,O405,P405)</f>
        <v>12920000</v>
      </c>
      <c r="H405" s="122">
        <v>2132000</v>
      </c>
      <c r="I405" s="122">
        <v>1002809</v>
      </c>
      <c r="J405" s="122">
        <f>H405-I405</f>
        <v>1129191</v>
      </c>
      <c r="K405" s="122">
        <v>3480000</v>
      </c>
      <c r="L405" s="122">
        <v>0</v>
      </c>
      <c r="M405" s="122">
        <f>K405-L405</f>
        <v>3480000</v>
      </c>
      <c r="N405" s="122">
        <v>7308000</v>
      </c>
      <c r="O405" s="122">
        <v>0</v>
      </c>
      <c r="P405" s="122">
        <v>0</v>
      </c>
      <c r="Q405" s="262" t="s">
        <v>585</v>
      </c>
      <c r="R405" s="267" t="s">
        <v>69</v>
      </c>
      <c r="S405" s="264" t="s">
        <v>586</v>
      </c>
    </row>
    <row r="406" spans="1:19" s="82" customFormat="1" ht="66" customHeight="1">
      <c r="A406" s="275"/>
      <c r="B406" s="275"/>
      <c r="C406" s="276"/>
      <c r="D406" s="261"/>
      <c r="E406" s="128" t="s">
        <v>7</v>
      </c>
      <c r="F406" s="120" t="s">
        <v>587</v>
      </c>
      <c r="G406" s="121">
        <f>SUM(H406,K406,N406,O406,P406)</f>
        <v>12920000</v>
      </c>
      <c r="H406" s="122">
        <v>2132000</v>
      </c>
      <c r="I406" s="122">
        <v>1002809</v>
      </c>
      <c r="J406" s="122">
        <f>H406-I406</f>
        <v>1129191</v>
      </c>
      <c r="K406" s="122">
        <v>3480000</v>
      </c>
      <c r="L406" s="122">
        <v>0</v>
      </c>
      <c r="M406" s="122">
        <f>K406-L406</f>
        <v>3480000</v>
      </c>
      <c r="N406" s="122">
        <v>5864000</v>
      </c>
      <c r="O406" s="122">
        <v>1444000</v>
      </c>
      <c r="P406" s="122">
        <v>0</v>
      </c>
      <c r="Q406" s="262"/>
      <c r="R406" s="268"/>
      <c r="S406" s="264"/>
    </row>
    <row r="407" spans="1:19" s="82" customFormat="1" ht="44.25" customHeight="1">
      <c r="A407" s="275"/>
      <c r="B407" s="275"/>
      <c r="C407" s="276"/>
      <c r="D407" s="261"/>
      <c r="E407" s="128" t="s">
        <v>8</v>
      </c>
      <c r="F407" s="123"/>
      <c r="G407" s="122">
        <f>G406-G405</f>
        <v>0</v>
      </c>
      <c r="H407" s="122">
        <f t="shared" ref="H407:P407" si="141">H406-H405</f>
        <v>0</v>
      </c>
      <c r="I407" s="122">
        <f t="shared" si="141"/>
        <v>0</v>
      </c>
      <c r="J407" s="122">
        <f t="shared" si="141"/>
        <v>0</v>
      </c>
      <c r="K407" s="122">
        <f t="shared" si="141"/>
        <v>0</v>
      </c>
      <c r="L407" s="122">
        <f t="shared" si="141"/>
        <v>0</v>
      </c>
      <c r="M407" s="122">
        <f t="shared" si="141"/>
        <v>0</v>
      </c>
      <c r="N407" s="122">
        <f t="shared" si="141"/>
        <v>-1444000</v>
      </c>
      <c r="O407" s="122">
        <f t="shared" si="141"/>
        <v>1444000</v>
      </c>
      <c r="P407" s="122">
        <f t="shared" si="141"/>
        <v>0</v>
      </c>
      <c r="Q407" s="262"/>
      <c r="R407" s="269"/>
      <c r="S407" s="264"/>
    </row>
    <row r="408" spans="1:19" s="82" customFormat="1" ht="75" customHeight="1">
      <c r="A408" s="275" t="s">
        <v>576</v>
      </c>
      <c r="B408" s="275" t="s">
        <v>582</v>
      </c>
      <c r="C408" s="276" t="s">
        <v>1323</v>
      </c>
      <c r="D408" s="261" t="s">
        <v>579</v>
      </c>
      <c r="E408" s="128" t="s">
        <v>6</v>
      </c>
      <c r="F408" s="139" t="s">
        <v>588</v>
      </c>
      <c r="G408" s="121">
        <f>SUM(H408,K408,N408,O408,P408)</f>
        <v>8557000</v>
      </c>
      <c r="H408" s="122">
        <v>1303500</v>
      </c>
      <c r="I408" s="122">
        <v>3514</v>
      </c>
      <c r="J408" s="122">
        <f>H408-I408</f>
        <v>1299986</v>
      </c>
      <c r="K408" s="122">
        <v>6603500</v>
      </c>
      <c r="L408" s="122">
        <v>5304364</v>
      </c>
      <c r="M408" s="122">
        <f>K408-L408</f>
        <v>1299136</v>
      </c>
      <c r="N408" s="122">
        <v>650000</v>
      </c>
      <c r="O408" s="122">
        <v>0</v>
      </c>
      <c r="P408" s="122">
        <v>0</v>
      </c>
      <c r="Q408" s="262" t="s">
        <v>1324</v>
      </c>
      <c r="R408" s="267"/>
      <c r="S408" s="264" t="s">
        <v>586</v>
      </c>
    </row>
    <row r="409" spans="1:19" s="82" customFormat="1" ht="75" customHeight="1">
      <c r="A409" s="275"/>
      <c r="B409" s="275"/>
      <c r="C409" s="276"/>
      <c r="D409" s="261"/>
      <c r="E409" s="128" t="s">
        <v>7</v>
      </c>
      <c r="F409" s="139" t="s">
        <v>589</v>
      </c>
      <c r="G409" s="121">
        <f>SUM(H409,K409,N409,O409,P409)</f>
        <v>8557000</v>
      </c>
      <c r="H409" s="122">
        <v>1303500</v>
      </c>
      <c r="I409" s="122">
        <v>3514</v>
      </c>
      <c r="J409" s="122">
        <f>H409-I409</f>
        <v>1299986</v>
      </c>
      <c r="K409" s="122">
        <v>6603500</v>
      </c>
      <c r="L409" s="122">
        <v>5304364</v>
      </c>
      <c r="M409" s="122">
        <f>K409-L409</f>
        <v>1299136</v>
      </c>
      <c r="N409" s="122">
        <v>628000</v>
      </c>
      <c r="O409" s="122">
        <v>22000</v>
      </c>
      <c r="P409" s="122">
        <v>0</v>
      </c>
      <c r="Q409" s="262"/>
      <c r="R409" s="268"/>
      <c r="S409" s="264"/>
    </row>
    <row r="410" spans="1:19" s="82" customFormat="1" ht="44.25" customHeight="1">
      <c r="A410" s="275"/>
      <c r="B410" s="275"/>
      <c r="C410" s="276"/>
      <c r="D410" s="261"/>
      <c r="E410" s="128" t="s">
        <v>8</v>
      </c>
      <c r="F410" s="123"/>
      <c r="G410" s="122">
        <f>G409-G408</f>
        <v>0</v>
      </c>
      <c r="H410" s="122">
        <f t="shared" ref="H410:P410" si="142">H409-H408</f>
        <v>0</v>
      </c>
      <c r="I410" s="122">
        <f t="shared" si="142"/>
        <v>0</v>
      </c>
      <c r="J410" s="122">
        <f t="shared" si="142"/>
        <v>0</v>
      </c>
      <c r="K410" s="122">
        <f t="shared" si="142"/>
        <v>0</v>
      </c>
      <c r="L410" s="122">
        <f t="shared" si="142"/>
        <v>0</v>
      </c>
      <c r="M410" s="122">
        <f t="shared" si="142"/>
        <v>0</v>
      </c>
      <c r="N410" s="122">
        <f t="shared" si="142"/>
        <v>-22000</v>
      </c>
      <c r="O410" s="122">
        <f t="shared" si="142"/>
        <v>22000</v>
      </c>
      <c r="P410" s="122">
        <f t="shared" si="142"/>
        <v>0</v>
      </c>
      <c r="Q410" s="262"/>
      <c r="R410" s="269"/>
      <c r="S410" s="264"/>
    </row>
    <row r="411" spans="1:19" s="82" customFormat="1" ht="50.25" customHeight="1">
      <c r="A411" s="266" t="s">
        <v>576</v>
      </c>
      <c r="B411" s="265" t="s">
        <v>582</v>
      </c>
      <c r="C411" s="263" t="s">
        <v>590</v>
      </c>
      <c r="D411" s="261" t="s">
        <v>579</v>
      </c>
      <c r="E411" s="132" t="s">
        <v>6</v>
      </c>
      <c r="F411" s="120" t="s">
        <v>591</v>
      </c>
      <c r="G411" s="121">
        <f>SUM(H411,K411,N411,O411,P411)</f>
        <v>35470000</v>
      </c>
      <c r="H411" s="122">
        <v>9412073</v>
      </c>
      <c r="I411" s="122">
        <v>9412073</v>
      </c>
      <c r="J411" s="122">
        <f>H411-I411</f>
        <v>0</v>
      </c>
      <c r="K411" s="122">
        <v>19810418</v>
      </c>
      <c r="L411" s="122">
        <v>19810418</v>
      </c>
      <c r="M411" s="122">
        <f>K411-L411</f>
        <v>0</v>
      </c>
      <c r="N411" s="122">
        <v>2183000</v>
      </c>
      <c r="O411" s="122">
        <v>4064509</v>
      </c>
      <c r="P411" s="122">
        <v>0</v>
      </c>
      <c r="Q411" s="262" t="s">
        <v>592</v>
      </c>
      <c r="R411" s="267" t="s">
        <v>69</v>
      </c>
      <c r="S411" s="83"/>
    </row>
    <row r="412" spans="1:19" s="82" customFormat="1" ht="50.25" customHeight="1">
      <c r="A412" s="266"/>
      <c r="B412" s="266"/>
      <c r="C412" s="263"/>
      <c r="D412" s="261"/>
      <c r="E412" s="132" t="s">
        <v>7</v>
      </c>
      <c r="F412" s="120" t="s">
        <v>591</v>
      </c>
      <c r="G412" s="121">
        <f>SUM(H412,K412,N412,O412,P412)</f>
        <v>35470000</v>
      </c>
      <c r="H412" s="122">
        <v>9412073</v>
      </c>
      <c r="I412" s="122">
        <v>9412073</v>
      </c>
      <c r="J412" s="122">
        <f>H412-I412</f>
        <v>0</v>
      </c>
      <c r="K412" s="122">
        <v>19810418</v>
      </c>
      <c r="L412" s="122">
        <v>19810418</v>
      </c>
      <c r="M412" s="122">
        <f>K412-L412</f>
        <v>0</v>
      </c>
      <c r="N412" s="122">
        <v>1762115</v>
      </c>
      <c r="O412" s="122">
        <v>4485394</v>
      </c>
      <c r="P412" s="122">
        <v>0</v>
      </c>
      <c r="Q412" s="262"/>
      <c r="R412" s="268"/>
      <c r="S412" s="83"/>
    </row>
    <row r="413" spans="1:19" s="82" customFormat="1" ht="44.25" customHeight="1">
      <c r="A413" s="266"/>
      <c r="B413" s="266"/>
      <c r="C413" s="263"/>
      <c r="D413" s="261"/>
      <c r="E413" s="132" t="s">
        <v>8</v>
      </c>
      <c r="F413" s="123"/>
      <c r="G413" s="122">
        <f>G412-G411</f>
        <v>0</v>
      </c>
      <c r="H413" s="122">
        <f t="shared" ref="H413:P413" si="143">H412-H411</f>
        <v>0</v>
      </c>
      <c r="I413" s="122">
        <f t="shared" si="143"/>
        <v>0</v>
      </c>
      <c r="J413" s="122">
        <f t="shared" si="143"/>
        <v>0</v>
      </c>
      <c r="K413" s="122">
        <f t="shared" si="143"/>
        <v>0</v>
      </c>
      <c r="L413" s="122">
        <f t="shared" si="143"/>
        <v>0</v>
      </c>
      <c r="M413" s="122">
        <f t="shared" si="143"/>
        <v>0</v>
      </c>
      <c r="N413" s="122">
        <f t="shared" si="143"/>
        <v>-420885</v>
      </c>
      <c r="O413" s="122">
        <f t="shared" si="143"/>
        <v>420885</v>
      </c>
      <c r="P413" s="122">
        <f t="shared" si="143"/>
        <v>0</v>
      </c>
      <c r="Q413" s="262"/>
      <c r="R413" s="269"/>
      <c r="S413" s="83"/>
    </row>
    <row r="414" spans="1:19" s="82" customFormat="1" ht="63" customHeight="1">
      <c r="A414" s="266" t="s">
        <v>576</v>
      </c>
      <c r="B414" s="265" t="s">
        <v>582</v>
      </c>
      <c r="C414" s="280" t="s">
        <v>593</v>
      </c>
      <c r="D414" s="281" t="s">
        <v>579</v>
      </c>
      <c r="E414" s="128" t="s">
        <v>6</v>
      </c>
      <c r="F414" s="120" t="s">
        <v>594</v>
      </c>
      <c r="G414" s="121">
        <f>SUM(H414,K414,N414,O414,P414)</f>
        <v>9420000</v>
      </c>
      <c r="H414" s="122">
        <v>1540000</v>
      </c>
      <c r="I414" s="122">
        <v>540000</v>
      </c>
      <c r="J414" s="122">
        <f>H414-I414</f>
        <v>1000000</v>
      </c>
      <c r="K414" s="122">
        <v>1600000</v>
      </c>
      <c r="L414" s="122">
        <v>1110</v>
      </c>
      <c r="M414" s="122">
        <f>K414-L414</f>
        <v>1598890</v>
      </c>
      <c r="N414" s="122">
        <v>5280000</v>
      </c>
      <c r="O414" s="122">
        <v>1000000</v>
      </c>
      <c r="P414" s="122">
        <v>0</v>
      </c>
      <c r="Q414" s="262" t="s">
        <v>595</v>
      </c>
      <c r="R414" s="282"/>
      <c r="S414" s="264" t="s">
        <v>121</v>
      </c>
    </row>
    <row r="415" spans="1:19" s="82" customFormat="1" ht="63" customHeight="1">
      <c r="A415" s="266"/>
      <c r="B415" s="266"/>
      <c r="C415" s="280"/>
      <c r="D415" s="281"/>
      <c r="E415" s="128" t="s">
        <v>7</v>
      </c>
      <c r="F415" s="120" t="s">
        <v>594</v>
      </c>
      <c r="G415" s="121">
        <f>SUM(H415,K415,N415,O415,P415)</f>
        <v>19278000</v>
      </c>
      <c r="H415" s="122">
        <v>1540000</v>
      </c>
      <c r="I415" s="122">
        <v>540000</v>
      </c>
      <c r="J415" s="122">
        <f>H415-I415</f>
        <v>1000000</v>
      </c>
      <c r="K415" s="122">
        <v>1600000</v>
      </c>
      <c r="L415" s="122">
        <v>1110</v>
      </c>
      <c r="M415" s="122">
        <f>K415-L415</f>
        <v>1598890</v>
      </c>
      <c r="N415" s="122">
        <v>2142000</v>
      </c>
      <c r="O415" s="122">
        <v>13996000</v>
      </c>
      <c r="P415" s="122">
        <v>0</v>
      </c>
      <c r="Q415" s="262"/>
      <c r="R415" s="283"/>
      <c r="S415" s="264"/>
    </row>
    <row r="416" spans="1:19" s="82" customFormat="1" ht="44.25" customHeight="1">
      <c r="A416" s="266"/>
      <c r="B416" s="266"/>
      <c r="C416" s="280"/>
      <c r="D416" s="281"/>
      <c r="E416" s="128" t="s">
        <v>8</v>
      </c>
      <c r="F416" s="123"/>
      <c r="G416" s="122">
        <f>G415-G414</f>
        <v>9858000</v>
      </c>
      <c r="H416" s="122">
        <f t="shared" ref="H416:P416" si="144">H415-H414</f>
        <v>0</v>
      </c>
      <c r="I416" s="122">
        <f t="shared" si="144"/>
        <v>0</v>
      </c>
      <c r="J416" s="122">
        <f t="shared" si="144"/>
        <v>0</v>
      </c>
      <c r="K416" s="122">
        <f t="shared" si="144"/>
        <v>0</v>
      </c>
      <c r="L416" s="122">
        <f t="shared" si="144"/>
        <v>0</v>
      </c>
      <c r="M416" s="122">
        <f t="shared" si="144"/>
        <v>0</v>
      </c>
      <c r="N416" s="122">
        <f t="shared" si="144"/>
        <v>-3138000</v>
      </c>
      <c r="O416" s="122">
        <f t="shared" si="144"/>
        <v>12996000</v>
      </c>
      <c r="P416" s="122">
        <f t="shared" si="144"/>
        <v>0</v>
      </c>
      <c r="Q416" s="262"/>
      <c r="R416" s="284"/>
      <c r="S416" s="264"/>
    </row>
    <row r="417" spans="1:19" s="82" customFormat="1" ht="57.75" customHeight="1">
      <c r="A417" s="275" t="s">
        <v>576</v>
      </c>
      <c r="B417" s="275" t="s">
        <v>582</v>
      </c>
      <c r="C417" s="276" t="s">
        <v>596</v>
      </c>
      <c r="D417" s="261" t="s">
        <v>579</v>
      </c>
      <c r="E417" s="128" t="s">
        <v>6</v>
      </c>
      <c r="F417" s="120" t="s">
        <v>597</v>
      </c>
      <c r="G417" s="121">
        <f>SUM(H417,K417,N417,O417,P417)</f>
        <v>3477000</v>
      </c>
      <c r="H417" s="122">
        <v>2000000</v>
      </c>
      <c r="I417" s="122">
        <v>1151372</v>
      </c>
      <c r="J417" s="122">
        <f>H417-I417</f>
        <v>848628</v>
      </c>
      <c r="K417" s="122">
        <v>1000000</v>
      </c>
      <c r="L417" s="122">
        <v>4860</v>
      </c>
      <c r="M417" s="122">
        <f>K417-L417</f>
        <v>995140</v>
      </c>
      <c r="N417" s="122">
        <v>477000</v>
      </c>
      <c r="O417" s="122">
        <v>0</v>
      </c>
      <c r="P417" s="122">
        <v>0</v>
      </c>
      <c r="Q417" s="262" t="s">
        <v>598</v>
      </c>
      <c r="R417" s="267"/>
      <c r="S417" s="83"/>
    </row>
    <row r="418" spans="1:19" s="82" customFormat="1" ht="57.75" customHeight="1">
      <c r="A418" s="275"/>
      <c r="B418" s="275"/>
      <c r="C418" s="276"/>
      <c r="D418" s="261"/>
      <c r="E418" s="128" t="s">
        <v>7</v>
      </c>
      <c r="F418" s="120" t="s">
        <v>597</v>
      </c>
      <c r="G418" s="121">
        <f>SUM(H418,K418,N418,O418,P418)</f>
        <v>3477000</v>
      </c>
      <c r="H418" s="122">
        <v>2000000</v>
      </c>
      <c r="I418" s="122">
        <v>1151372</v>
      </c>
      <c r="J418" s="122">
        <f>H418-I418</f>
        <v>848628</v>
      </c>
      <c r="K418" s="122">
        <v>1000000</v>
      </c>
      <c r="L418" s="122">
        <v>4860</v>
      </c>
      <c r="M418" s="122">
        <f>K418-L418</f>
        <v>995140</v>
      </c>
      <c r="N418" s="122">
        <v>477000</v>
      </c>
      <c r="O418" s="122">
        <v>0</v>
      </c>
      <c r="P418" s="122">
        <v>0</v>
      </c>
      <c r="Q418" s="262"/>
      <c r="R418" s="268"/>
      <c r="S418" s="83"/>
    </row>
    <row r="419" spans="1:19" s="82" customFormat="1" ht="57.75" customHeight="1">
      <c r="A419" s="275"/>
      <c r="B419" s="275"/>
      <c r="C419" s="276"/>
      <c r="D419" s="261"/>
      <c r="E419" s="128" t="s">
        <v>8</v>
      </c>
      <c r="F419" s="123"/>
      <c r="G419" s="122">
        <f>G418-G417</f>
        <v>0</v>
      </c>
      <c r="H419" s="122">
        <f t="shared" ref="H419:P419" si="145">H418-H417</f>
        <v>0</v>
      </c>
      <c r="I419" s="122">
        <f t="shared" si="145"/>
        <v>0</v>
      </c>
      <c r="J419" s="122">
        <f t="shared" si="145"/>
        <v>0</v>
      </c>
      <c r="K419" s="122">
        <f t="shared" si="145"/>
        <v>0</v>
      </c>
      <c r="L419" s="122">
        <f t="shared" si="145"/>
        <v>0</v>
      </c>
      <c r="M419" s="122">
        <f t="shared" si="145"/>
        <v>0</v>
      </c>
      <c r="N419" s="122">
        <f t="shared" si="145"/>
        <v>0</v>
      </c>
      <c r="O419" s="122">
        <f t="shared" si="145"/>
        <v>0</v>
      </c>
      <c r="P419" s="122">
        <f t="shared" si="145"/>
        <v>0</v>
      </c>
      <c r="Q419" s="262"/>
      <c r="R419" s="269"/>
      <c r="S419" s="83"/>
    </row>
    <row r="420" spans="1:19" s="82" customFormat="1" ht="76.5" customHeight="1">
      <c r="A420" s="266" t="s">
        <v>576</v>
      </c>
      <c r="B420" s="265" t="s">
        <v>582</v>
      </c>
      <c r="C420" s="263" t="s">
        <v>1472</v>
      </c>
      <c r="D420" s="261" t="s">
        <v>579</v>
      </c>
      <c r="E420" s="132" t="s">
        <v>6</v>
      </c>
      <c r="F420" s="120" t="s">
        <v>599</v>
      </c>
      <c r="G420" s="121">
        <f>SUM(H420,K420,N420,O420,P420)</f>
        <v>20729000</v>
      </c>
      <c r="H420" s="122">
        <v>0</v>
      </c>
      <c r="I420" s="122">
        <v>0</v>
      </c>
      <c r="J420" s="122">
        <f>H420-I420</f>
        <v>0</v>
      </c>
      <c r="K420" s="122">
        <v>714000</v>
      </c>
      <c r="L420" s="122">
        <v>0</v>
      </c>
      <c r="M420" s="122">
        <f>K420-L420</f>
        <v>714000</v>
      </c>
      <c r="N420" s="122">
        <v>455000</v>
      </c>
      <c r="O420" s="122">
        <v>1000000</v>
      </c>
      <c r="P420" s="122">
        <v>18560000</v>
      </c>
      <c r="Q420" s="262" t="s">
        <v>600</v>
      </c>
      <c r="R420" s="277" t="s">
        <v>69</v>
      </c>
      <c r="S420" s="264" t="s">
        <v>122</v>
      </c>
    </row>
    <row r="421" spans="1:19" s="82" customFormat="1" ht="76.5" customHeight="1">
      <c r="A421" s="266"/>
      <c r="B421" s="266"/>
      <c r="C421" s="263"/>
      <c r="D421" s="261"/>
      <c r="E421" s="132" t="s">
        <v>7</v>
      </c>
      <c r="F421" s="120" t="s">
        <v>599</v>
      </c>
      <c r="G421" s="121">
        <f>SUM(H421,K421,N421,O421,P421)</f>
        <v>20729000</v>
      </c>
      <c r="H421" s="122">
        <v>0</v>
      </c>
      <c r="I421" s="122">
        <v>0</v>
      </c>
      <c r="J421" s="122">
        <f>H421-I421</f>
        <v>0</v>
      </c>
      <c r="K421" s="122">
        <v>714000</v>
      </c>
      <c r="L421" s="122">
        <v>0</v>
      </c>
      <c r="M421" s="122">
        <f>K421-L421</f>
        <v>714000</v>
      </c>
      <c r="N421" s="122">
        <v>455000</v>
      </c>
      <c r="O421" s="122">
        <v>1000000</v>
      </c>
      <c r="P421" s="122">
        <v>18560000</v>
      </c>
      <c r="Q421" s="262"/>
      <c r="R421" s="278"/>
      <c r="S421" s="264"/>
    </row>
    <row r="422" spans="1:19" s="82" customFormat="1" ht="45" customHeight="1">
      <c r="A422" s="266"/>
      <c r="B422" s="266"/>
      <c r="C422" s="263"/>
      <c r="D422" s="261"/>
      <c r="E422" s="132" t="s">
        <v>8</v>
      </c>
      <c r="F422" s="123"/>
      <c r="G422" s="122">
        <f>G421-G420</f>
        <v>0</v>
      </c>
      <c r="H422" s="122">
        <f t="shared" ref="H422:P422" si="146">H421-H420</f>
        <v>0</v>
      </c>
      <c r="I422" s="122">
        <f t="shared" si="146"/>
        <v>0</v>
      </c>
      <c r="J422" s="122">
        <f t="shared" si="146"/>
        <v>0</v>
      </c>
      <c r="K422" s="122">
        <f t="shared" si="146"/>
        <v>0</v>
      </c>
      <c r="L422" s="122">
        <f t="shared" si="146"/>
        <v>0</v>
      </c>
      <c r="M422" s="122">
        <f t="shared" si="146"/>
        <v>0</v>
      </c>
      <c r="N422" s="122">
        <f t="shared" si="146"/>
        <v>0</v>
      </c>
      <c r="O422" s="122">
        <f t="shared" si="146"/>
        <v>0</v>
      </c>
      <c r="P422" s="122">
        <f t="shared" si="146"/>
        <v>0</v>
      </c>
      <c r="Q422" s="262"/>
      <c r="R422" s="279"/>
      <c r="S422" s="264"/>
    </row>
    <row r="423" spans="1:19" s="82" customFormat="1" ht="45" customHeight="1">
      <c r="A423" s="159" t="s">
        <v>576</v>
      </c>
      <c r="B423" s="159" t="s">
        <v>601</v>
      </c>
      <c r="C423" s="159" t="s">
        <v>602</v>
      </c>
      <c r="D423" s="158" t="s">
        <v>579</v>
      </c>
      <c r="E423" s="104" t="s">
        <v>151</v>
      </c>
      <c r="F423" s="99"/>
      <c r="G423" s="100"/>
      <c r="H423" s="101"/>
      <c r="I423" s="101"/>
      <c r="J423" s="101"/>
      <c r="K423" s="101"/>
      <c r="L423" s="101"/>
      <c r="M423" s="101"/>
      <c r="N423" s="101"/>
      <c r="O423" s="101"/>
      <c r="P423" s="101"/>
      <c r="Q423" s="161" t="s">
        <v>177</v>
      </c>
      <c r="R423" s="31"/>
      <c r="S423" s="151" t="s">
        <v>603</v>
      </c>
    </row>
    <row r="424" spans="1:19" s="82" customFormat="1" ht="58.5" customHeight="1">
      <c r="A424" s="160"/>
      <c r="B424" s="160"/>
      <c r="C424" s="160"/>
      <c r="D424" s="158"/>
      <c r="E424" s="104" t="s">
        <v>143</v>
      </c>
      <c r="F424" s="99" t="s">
        <v>604</v>
      </c>
      <c r="G424" s="100">
        <f>SUM(H424,K424,N424,O424,P424)</f>
        <v>19600000</v>
      </c>
      <c r="H424" s="101">
        <v>0</v>
      </c>
      <c r="I424" s="101">
        <v>0</v>
      </c>
      <c r="J424" s="101">
        <v>0</v>
      </c>
      <c r="K424" s="101">
        <v>0</v>
      </c>
      <c r="L424" s="101">
        <v>0</v>
      </c>
      <c r="M424" s="101">
        <v>0</v>
      </c>
      <c r="N424" s="101">
        <v>650000</v>
      </c>
      <c r="O424" s="101">
        <v>5000000</v>
      </c>
      <c r="P424" s="101">
        <v>13950000</v>
      </c>
      <c r="Q424" s="161"/>
      <c r="R424" s="31"/>
      <c r="S424" s="151"/>
    </row>
    <row r="425" spans="1:19" s="82" customFormat="1" ht="45" customHeight="1">
      <c r="A425" s="160"/>
      <c r="B425" s="160"/>
      <c r="C425" s="160"/>
      <c r="D425" s="158"/>
      <c r="E425" s="104" t="s">
        <v>8</v>
      </c>
      <c r="F425" s="99"/>
      <c r="G425" s="101">
        <f>G424-G423</f>
        <v>19600000</v>
      </c>
      <c r="H425" s="101">
        <f t="shared" ref="H425:P425" si="147">H424-H423</f>
        <v>0</v>
      </c>
      <c r="I425" s="101">
        <f t="shared" si="147"/>
        <v>0</v>
      </c>
      <c r="J425" s="101">
        <f t="shared" si="147"/>
        <v>0</v>
      </c>
      <c r="K425" s="101">
        <f t="shared" si="147"/>
        <v>0</v>
      </c>
      <c r="L425" s="101">
        <f t="shared" si="147"/>
        <v>0</v>
      </c>
      <c r="M425" s="101">
        <f t="shared" si="147"/>
        <v>0</v>
      </c>
      <c r="N425" s="101">
        <f t="shared" si="147"/>
        <v>650000</v>
      </c>
      <c r="O425" s="101">
        <f t="shared" si="147"/>
        <v>5000000</v>
      </c>
      <c r="P425" s="101">
        <f t="shared" si="147"/>
        <v>13950000</v>
      </c>
      <c r="Q425" s="161"/>
      <c r="R425" s="31"/>
      <c r="S425" s="151"/>
    </row>
    <row r="426" spans="1:19" s="82" customFormat="1" ht="49.5" customHeight="1">
      <c r="A426" s="258" t="s">
        <v>605</v>
      </c>
      <c r="B426" s="258" t="s">
        <v>606</v>
      </c>
      <c r="C426" s="258" t="s">
        <v>607</v>
      </c>
      <c r="D426" s="260" t="s">
        <v>608</v>
      </c>
      <c r="E426" s="128" t="s">
        <v>151</v>
      </c>
      <c r="F426" s="120" t="s">
        <v>609</v>
      </c>
      <c r="G426" s="121">
        <f>SUM(H426,K426,N426,O426,P426)</f>
        <v>11339264</v>
      </c>
      <c r="H426" s="122">
        <v>11339264</v>
      </c>
      <c r="I426" s="122">
        <v>8188982</v>
      </c>
      <c r="J426" s="122">
        <f>H426-I426</f>
        <v>3150282</v>
      </c>
      <c r="K426" s="122">
        <v>0</v>
      </c>
      <c r="L426" s="122">
        <v>0</v>
      </c>
      <c r="M426" s="122">
        <f>K426-L426</f>
        <v>0</v>
      </c>
      <c r="N426" s="122">
        <v>0</v>
      </c>
      <c r="O426" s="122">
        <v>0</v>
      </c>
      <c r="P426" s="122">
        <v>0</v>
      </c>
      <c r="Q426" s="262" t="s">
        <v>610</v>
      </c>
      <c r="R426" s="267" t="s">
        <v>69</v>
      </c>
      <c r="S426" s="264" t="s">
        <v>611</v>
      </c>
    </row>
    <row r="427" spans="1:19" s="82" customFormat="1" ht="49.5" customHeight="1">
      <c r="A427" s="259"/>
      <c r="B427" s="259"/>
      <c r="C427" s="259"/>
      <c r="D427" s="261"/>
      <c r="E427" s="128" t="s">
        <v>143</v>
      </c>
      <c r="F427" s="120" t="s">
        <v>612</v>
      </c>
      <c r="G427" s="121">
        <f>SUM(H427,K427,N427,O427,P427)</f>
        <v>11339264</v>
      </c>
      <c r="H427" s="122">
        <v>11339264</v>
      </c>
      <c r="I427" s="122">
        <v>8468131</v>
      </c>
      <c r="J427" s="122">
        <f>H427-I427</f>
        <v>2871133</v>
      </c>
      <c r="K427" s="122">
        <v>0</v>
      </c>
      <c r="L427" s="122">
        <v>0</v>
      </c>
      <c r="M427" s="122">
        <f>K427-L427</f>
        <v>0</v>
      </c>
      <c r="N427" s="122">
        <v>0</v>
      </c>
      <c r="O427" s="122">
        <v>0</v>
      </c>
      <c r="P427" s="122">
        <v>0</v>
      </c>
      <c r="Q427" s="262"/>
      <c r="R427" s="268"/>
      <c r="S427" s="264"/>
    </row>
    <row r="428" spans="1:19" s="82" customFormat="1" ht="48" customHeight="1">
      <c r="A428" s="259"/>
      <c r="B428" s="259"/>
      <c r="C428" s="259"/>
      <c r="D428" s="261"/>
      <c r="E428" s="128" t="s">
        <v>8</v>
      </c>
      <c r="F428" s="120"/>
      <c r="G428" s="122">
        <f t="shared" ref="G428:P428" si="148">G427-G426</f>
        <v>0</v>
      </c>
      <c r="H428" s="122">
        <f t="shared" si="148"/>
        <v>0</v>
      </c>
      <c r="I428" s="122">
        <f t="shared" si="148"/>
        <v>279149</v>
      </c>
      <c r="J428" s="122">
        <f t="shared" si="148"/>
        <v>-279149</v>
      </c>
      <c r="K428" s="122">
        <f t="shared" si="148"/>
        <v>0</v>
      </c>
      <c r="L428" s="122">
        <f t="shared" si="148"/>
        <v>0</v>
      </c>
      <c r="M428" s="122">
        <f t="shared" si="148"/>
        <v>0</v>
      </c>
      <c r="N428" s="122">
        <f t="shared" si="148"/>
        <v>0</v>
      </c>
      <c r="O428" s="122">
        <f t="shared" si="148"/>
        <v>0</v>
      </c>
      <c r="P428" s="122">
        <f t="shared" si="148"/>
        <v>0</v>
      </c>
      <c r="Q428" s="262"/>
      <c r="R428" s="269"/>
      <c r="S428" s="264"/>
    </row>
    <row r="429" spans="1:19" s="82" customFormat="1" ht="54.75" customHeight="1">
      <c r="A429" s="258" t="s">
        <v>605</v>
      </c>
      <c r="B429" s="258" t="s">
        <v>606</v>
      </c>
      <c r="C429" s="258" t="s">
        <v>1325</v>
      </c>
      <c r="D429" s="260" t="s">
        <v>608</v>
      </c>
      <c r="E429" s="128" t="s">
        <v>151</v>
      </c>
      <c r="F429" s="120" t="s">
        <v>613</v>
      </c>
      <c r="G429" s="121">
        <f>SUM(H429,K429,N429,O429,P429)</f>
        <v>11920000</v>
      </c>
      <c r="H429" s="122">
        <v>10018030</v>
      </c>
      <c r="I429" s="122">
        <v>3570080</v>
      </c>
      <c r="J429" s="122">
        <f>H429-I429</f>
        <v>6447950</v>
      </c>
      <c r="K429" s="122">
        <v>1142000</v>
      </c>
      <c r="L429" s="122">
        <v>0</v>
      </c>
      <c r="M429" s="122">
        <f>K429-L429</f>
        <v>1142000</v>
      </c>
      <c r="N429" s="122">
        <v>380000</v>
      </c>
      <c r="O429" s="122">
        <v>379970</v>
      </c>
      <c r="P429" s="122">
        <v>0</v>
      </c>
      <c r="Q429" s="262" t="s">
        <v>614</v>
      </c>
      <c r="R429" s="267"/>
      <c r="S429" s="83"/>
    </row>
    <row r="430" spans="1:19" s="82" customFormat="1" ht="54.75" customHeight="1">
      <c r="A430" s="259"/>
      <c r="B430" s="259"/>
      <c r="C430" s="259"/>
      <c r="D430" s="261"/>
      <c r="E430" s="128" t="s">
        <v>143</v>
      </c>
      <c r="F430" s="120" t="s">
        <v>615</v>
      </c>
      <c r="G430" s="121">
        <f>SUM(H430,K430,N430,O430,P430)</f>
        <v>11920000</v>
      </c>
      <c r="H430" s="122">
        <v>10018030</v>
      </c>
      <c r="I430" s="122">
        <v>3516604</v>
      </c>
      <c r="J430" s="122">
        <f>H430-I430</f>
        <v>6501426</v>
      </c>
      <c r="K430" s="122">
        <v>1142000</v>
      </c>
      <c r="L430" s="122">
        <v>200906</v>
      </c>
      <c r="M430" s="122">
        <f>K430-L430</f>
        <v>941094</v>
      </c>
      <c r="N430" s="122">
        <v>360000</v>
      </c>
      <c r="O430" s="122">
        <v>399970</v>
      </c>
      <c r="P430" s="122">
        <v>0</v>
      </c>
      <c r="Q430" s="262"/>
      <c r="R430" s="268"/>
      <c r="S430" s="83"/>
    </row>
    <row r="431" spans="1:19" s="84" customFormat="1" ht="47.25" customHeight="1">
      <c r="A431" s="259"/>
      <c r="B431" s="259"/>
      <c r="C431" s="259"/>
      <c r="D431" s="261"/>
      <c r="E431" s="128" t="s">
        <v>8</v>
      </c>
      <c r="F431" s="120"/>
      <c r="G431" s="122">
        <f>G430-G429</f>
        <v>0</v>
      </c>
      <c r="H431" s="122">
        <f t="shared" ref="H431:P431" si="149">H430-H429</f>
        <v>0</v>
      </c>
      <c r="I431" s="122">
        <f t="shared" si="149"/>
        <v>-53476</v>
      </c>
      <c r="J431" s="122">
        <f t="shared" si="149"/>
        <v>53476</v>
      </c>
      <c r="K431" s="122">
        <f t="shared" si="149"/>
        <v>0</v>
      </c>
      <c r="L431" s="122">
        <f t="shared" si="149"/>
        <v>200906</v>
      </c>
      <c r="M431" s="122">
        <f t="shared" si="149"/>
        <v>-200906</v>
      </c>
      <c r="N431" s="122">
        <f t="shared" si="149"/>
        <v>-20000</v>
      </c>
      <c r="O431" s="122">
        <f t="shared" si="149"/>
        <v>20000</v>
      </c>
      <c r="P431" s="122">
        <f t="shared" si="149"/>
        <v>0</v>
      </c>
      <c r="Q431" s="262"/>
      <c r="R431" s="269"/>
      <c r="S431" s="65"/>
    </row>
    <row r="432" spans="1:19" s="82" customFormat="1" ht="70.5" customHeight="1">
      <c r="A432" s="258" t="s">
        <v>605</v>
      </c>
      <c r="B432" s="258" t="s">
        <v>606</v>
      </c>
      <c r="C432" s="258" t="s">
        <v>616</v>
      </c>
      <c r="D432" s="260" t="s">
        <v>608</v>
      </c>
      <c r="E432" s="128" t="s">
        <v>151</v>
      </c>
      <c r="F432" s="120" t="s">
        <v>617</v>
      </c>
      <c r="G432" s="121">
        <f>SUM(H432,K432,N432,O432,P432)</f>
        <v>6000000</v>
      </c>
      <c r="H432" s="122">
        <v>0</v>
      </c>
      <c r="I432" s="122">
        <v>0</v>
      </c>
      <c r="J432" s="122">
        <f>H432-I432</f>
        <v>0</v>
      </c>
      <c r="K432" s="122">
        <v>122000</v>
      </c>
      <c r="L432" s="122">
        <v>0</v>
      </c>
      <c r="M432" s="122">
        <f>K432-L432</f>
        <v>122000</v>
      </c>
      <c r="N432" s="122">
        <v>3200000</v>
      </c>
      <c r="O432" s="122">
        <v>2678000</v>
      </c>
      <c r="P432" s="122">
        <v>0</v>
      </c>
      <c r="Q432" s="262" t="s">
        <v>618</v>
      </c>
      <c r="R432" s="267"/>
      <c r="S432" s="17"/>
    </row>
    <row r="433" spans="1:19" s="82" customFormat="1" ht="70.5" customHeight="1">
      <c r="A433" s="259"/>
      <c r="B433" s="259"/>
      <c r="C433" s="259"/>
      <c r="D433" s="261"/>
      <c r="E433" s="128" t="s">
        <v>143</v>
      </c>
      <c r="F433" s="120" t="s">
        <v>617</v>
      </c>
      <c r="G433" s="121">
        <f>SUM(H433,K433,N433,O433,P433)</f>
        <v>6000000</v>
      </c>
      <c r="H433" s="122">
        <v>0</v>
      </c>
      <c r="I433" s="122">
        <v>0</v>
      </c>
      <c r="J433" s="122">
        <f>H433-I433</f>
        <v>0</v>
      </c>
      <c r="K433" s="122">
        <v>122000</v>
      </c>
      <c r="L433" s="122">
        <v>50000</v>
      </c>
      <c r="M433" s="122">
        <f>K433-L433</f>
        <v>72000</v>
      </c>
      <c r="N433" s="122">
        <v>1658000</v>
      </c>
      <c r="O433" s="122">
        <v>4220000</v>
      </c>
      <c r="P433" s="122">
        <v>0</v>
      </c>
      <c r="Q433" s="262"/>
      <c r="R433" s="268"/>
      <c r="S433" s="83"/>
    </row>
    <row r="434" spans="1:19" s="82" customFormat="1" ht="42.75" customHeight="1">
      <c r="A434" s="259"/>
      <c r="B434" s="259"/>
      <c r="C434" s="259"/>
      <c r="D434" s="261"/>
      <c r="E434" s="128" t="s">
        <v>8</v>
      </c>
      <c r="F434" s="120"/>
      <c r="G434" s="122">
        <f>G433-G432</f>
        <v>0</v>
      </c>
      <c r="H434" s="122">
        <f t="shared" ref="H434:P434" si="150">H433-H432</f>
        <v>0</v>
      </c>
      <c r="I434" s="122">
        <f t="shared" si="150"/>
        <v>0</v>
      </c>
      <c r="J434" s="122">
        <f t="shared" si="150"/>
        <v>0</v>
      </c>
      <c r="K434" s="122">
        <f t="shared" si="150"/>
        <v>0</v>
      </c>
      <c r="L434" s="122">
        <f t="shared" si="150"/>
        <v>50000</v>
      </c>
      <c r="M434" s="122">
        <f t="shared" si="150"/>
        <v>-50000</v>
      </c>
      <c r="N434" s="122">
        <f t="shared" si="150"/>
        <v>-1542000</v>
      </c>
      <c r="O434" s="122">
        <f t="shared" si="150"/>
        <v>1542000</v>
      </c>
      <c r="P434" s="122">
        <f t="shared" si="150"/>
        <v>0</v>
      </c>
      <c r="Q434" s="262"/>
      <c r="R434" s="269"/>
      <c r="S434" s="83"/>
    </row>
    <row r="435" spans="1:19" s="82" customFormat="1" ht="67.5" customHeight="1">
      <c r="A435" s="258" t="s">
        <v>619</v>
      </c>
      <c r="B435" s="258" t="s">
        <v>620</v>
      </c>
      <c r="C435" s="258" t="s">
        <v>621</v>
      </c>
      <c r="D435" s="261" t="s">
        <v>608</v>
      </c>
      <c r="E435" s="128" t="s">
        <v>151</v>
      </c>
      <c r="F435" s="120" t="s">
        <v>622</v>
      </c>
      <c r="G435" s="121">
        <f>SUM(H435,K435,N435,O435,P435)</f>
        <v>49500000</v>
      </c>
      <c r="H435" s="122">
        <v>25000000</v>
      </c>
      <c r="I435" s="122">
        <v>6215295</v>
      </c>
      <c r="J435" s="122">
        <v>18784705</v>
      </c>
      <c r="K435" s="122">
        <v>15000000</v>
      </c>
      <c r="L435" s="122">
        <v>0</v>
      </c>
      <c r="M435" s="122">
        <f>K435-L435</f>
        <v>15000000</v>
      </c>
      <c r="N435" s="122">
        <v>9500000</v>
      </c>
      <c r="O435" s="122"/>
      <c r="P435" s="122"/>
      <c r="Q435" s="262" t="s">
        <v>623</v>
      </c>
      <c r="R435" s="267"/>
      <c r="S435" s="264" t="s">
        <v>624</v>
      </c>
    </row>
    <row r="436" spans="1:19" s="82" customFormat="1" ht="67.5" customHeight="1">
      <c r="A436" s="259"/>
      <c r="B436" s="259"/>
      <c r="C436" s="259"/>
      <c r="D436" s="261"/>
      <c r="E436" s="128" t="s">
        <v>143</v>
      </c>
      <c r="F436" s="120" t="s">
        <v>1326</v>
      </c>
      <c r="G436" s="121">
        <f>SUM(H436,K436,N436,O436,P436)</f>
        <v>86200000</v>
      </c>
      <c r="H436" s="122">
        <v>25000000</v>
      </c>
      <c r="I436" s="122">
        <v>6583492</v>
      </c>
      <c r="J436" s="122">
        <v>18416508</v>
      </c>
      <c r="K436" s="122">
        <v>15000000</v>
      </c>
      <c r="L436" s="122">
        <v>0</v>
      </c>
      <c r="M436" s="122">
        <f>K436-L436</f>
        <v>15000000</v>
      </c>
      <c r="N436" s="122">
        <v>10000000</v>
      </c>
      <c r="O436" s="122">
        <v>32500000</v>
      </c>
      <c r="P436" s="122">
        <v>3700000</v>
      </c>
      <c r="Q436" s="262"/>
      <c r="R436" s="268"/>
      <c r="S436" s="264"/>
    </row>
    <row r="437" spans="1:19" s="82" customFormat="1" ht="42.75" customHeight="1">
      <c r="A437" s="259"/>
      <c r="B437" s="259"/>
      <c r="C437" s="259"/>
      <c r="D437" s="261"/>
      <c r="E437" s="128" t="s">
        <v>8</v>
      </c>
      <c r="F437" s="120"/>
      <c r="G437" s="122">
        <f t="shared" ref="G437:P437" si="151">G436-G435</f>
        <v>36700000</v>
      </c>
      <c r="H437" s="122">
        <f>H436-H435</f>
        <v>0</v>
      </c>
      <c r="I437" s="122">
        <f>I436-I435</f>
        <v>368197</v>
      </c>
      <c r="J437" s="122">
        <f t="shared" si="151"/>
        <v>-368197</v>
      </c>
      <c r="K437" s="122">
        <f>K436-K435</f>
        <v>0</v>
      </c>
      <c r="L437" s="122">
        <f>L436-L435</f>
        <v>0</v>
      </c>
      <c r="M437" s="122">
        <f t="shared" si="151"/>
        <v>0</v>
      </c>
      <c r="N437" s="122">
        <f t="shared" si="151"/>
        <v>500000</v>
      </c>
      <c r="O437" s="122">
        <f t="shared" si="151"/>
        <v>32500000</v>
      </c>
      <c r="P437" s="122">
        <f t="shared" si="151"/>
        <v>3700000</v>
      </c>
      <c r="Q437" s="262"/>
      <c r="R437" s="269"/>
      <c r="S437" s="264"/>
    </row>
    <row r="438" spans="1:19" s="82" customFormat="1" ht="57.75" customHeight="1">
      <c r="A438" s="265" t="s">
        <v>625</v>
      </c>
      <c r="B438" s="265" t="s">
        <v>626</v>
      </c>
      <c r="C438" s="263" t="s">
        <v>123</v>
      </c>
      <c r="D438" s="261" t="s">
        <v>124</v>
      </c>
      <c r="E438" s="132" t="s">
        <v>6</v>
      </c>
      <c r="F438" s="120" t="s">
        <v>125</v>
      </c>
      <c r="G438" s="121">
        <f>SUM(H438,K438,N438,O438,P438)</f>
        <v>1600268</v>
      </c>
      <c r="H438" s="122">
        <v>0</v>
      </c>
      <c r="I438" s="122">
        <v>0</v>
      </c>
      <c r="J438" s="122">
        <f>H438-I438</f>
        <v>0</v>
      </c>
      <c r="K438" s="122">
        <v>688268</v>
      </c>
      <c r="L438" s="122"/>
      <c r="M438" s="122">
        <v>688268</v>
      </c>
      <c r="N438" s="122">
        <v>912000</v>
      </c>
      <c r="O438" s="122">
        <v>0</v>
      </c>
      <c r="P438" s="122">
        <v>0</v>
      </c>
      <c r="Q438" s="262" t="s">
        <v>627</v>
      </c>
      <c r="R438" s="267"/>
      <c r="S438" s="151"/>
    </row>
    <row r="439" spans="1:19" s="82" customFormat="1" ht="57.75" customHeight="1">
      <c r="A439" s="266"/>
      <c r="B439" s="266"/>
      <c r="C439" s="263"/>
      <c r="D439" s="261"/>
      <c r="E439" s="132" t="s">
        <v>7</v>
      </c>
      <c r="F439" s="120" t="s">
        <v>125</v>
      </c>
      <c r="G439" s="121">
        <f>SUM(H439,K439,N439,O439,P439)</f>
        <v>1920000</v>
      </c>
      <c r="H439" s="122">
        <v>0</v>
      </c>
      <c r="I439" s="122">
        <v>0</v>
      </c>
      <c r="J439" s="122">
        <f>H439-I439</f>
        <v>0</v>
      </c>
      <c r="K439" s="122">
        <v>688268</v>
      </c>
      <c r="L439" s="122">
        <v>42687</v>
      </c>
      <c r="M439" s="122">
        <f>K439-L439</f>
        <v>645581</v>
      </c>
      <c r="N439" s="122">
        <v>1231732</v>
      </c>
      <c r="O439" s="122">
        <v>0</v>
      </c>
      <c r="P439" s="122">
        <v>0</v>
      </c>
      <c r="Q439" s="262"/>
      <c r="R439" s="268"/>
      <c r="S439" s="151"/>
    </row>
    <row r="440" spans="1:19" s="82" customFormat="1" ht="46.5" customHeight="1">
      <c r="A440" s="266"/>
      <c r="B440" s="266"/>
      <c r="C440" s="263"/>
      <c r="D440" s="261"/>
      <c r="E440" s="132" t="s">
        <v>8</v>
      </c>
      <c r="F440" s="123"/>
      <c r="G440" s="122">
        <f>G439-G438</f>
        <v>319732</v>
      </c>
      <c r="H440" s="122">
        <f t="shared" ref="H440:P440" si="152">H439-H438</f>
        <v>0</v>
      </c>
      <c r="I440" s="122">
        <f t="shared" si="152"/>
        <v>0</v>
      </c>
      <c r="J440" s="122">
        <f t="shared" si="152"/>
        <v>0</v>
      </c>
      <c r="K440" s="122">
        <f t="shared" si="152"/>
        <v>0</v>
      </c>
      <c r="L440" s="122">
        <f t="shared" si="152"/>
        <v>42687</v>
      </c>
      <c r="M440" s="122">
        <f t="shared" si="152"/>
        <v>-42687</v>
      </c>
      <c r="N440" s="122">
        <f t="shared" si="152"/>
        <v>319732</v>
      </c>
      <c r="O440" s="122">
        <f t="shared" si="152"/>
        <v>0</v>
      </c>
      <c r="P440" s="122">
        <f t="shared" si="152"/>
        <v>0</v>
      </c>
      <c r="Q440" s="262"/>
      <c r="R440" s="269"/>
      <c r="S440" s="151"/>
    </row>
    <row r="441" spans="1:19" s="82" customFormat="1" ht="52.5" customHeight="1">
      <c r="A441" s="265" t="s">
        <v>625</v>
      </c>
      <c r="B441" s="265" t="s">
        <v>626</v>
      </c>
      <c r="C441" s="276" t="s">
        <v>628</v>
      </c>
      <c r="D441" s="261" t="s">
        <v>124</v>
      </c>
      <c r="E441" s="128" t="s">
        <v>6</v>
      </c>
      <c r="F441" s="120" t="s">
        <v>629</v>
      </c>
      <c r="G441" s="121">
        <f>SUM(H441,K441,N441,O441,P441)</f>
        <v>1292400</v>
      </c>
      <c r="H441" s="122">
        <v>0</v>
      </c>
      <c r="I441" s="122">
        <v>0</v>
      </c>
      <c r="J441" s="122">
        <f>H441-I441</f>
        <v>0</v>
      </c>
      <c r="K441" s="122">
        <v>499942</v>
      </c>
      <c r="L441" s="122">
        <v>0</v>
      </c>
      <c r="M441" s="122">
        <v>499942</v>
      </c>
      <c r="N441" s="122">
        <v>792458</v>
      </c>
      <c r="O441" s="122">
        <v>0</v>
      </c>
      <c r="P441" s="122">
        <v>0</v>
      </c>
      <c r="Q441" s="262" t="s">
        <v>630</v>
      </c>
      <c r="R441" s="267"/>
      <c r="S441" s="83"/>
    </row>
    <row r="442" spans="1:19" s="82" customFormat="1" ht="52.5" customHeight="1">
      <c r="A442" s="266"/>
      <c r="B442" s="266"/>
      <c r="C442" s="276"/>
      <c r="D442" s="261"/>
      <c r="E442" s="128" t="s">
        <v>7</v>
      </c>
      <c r="F442" s="120" t="s">
        <v>629</v>
      </c>
      <c r="G442" s="121">
        <f>SUM(H442,K442,N442,O442,P442)</f>
        <v>1297016</v>
      </c>
      <c r="H442" s="122">
        <v>0</v>
      </c>
      <c r="I442" s="122">
        <v>0</v>
      </c>
      <c r="J442" s="122">
        <f>H442-I442</f>
        <v>0</v>
      </c>
      <c r="K442" s="122">
        <v>499942</v>
      </c>
      <c r="L442" s="122">
        <v>83453</v>
      </c>
      <c r="M442" s="122">
        <f>K442-L442</f>
        <v>416489</v>
      </c>
      <c r="N442" s="122">
        <v>797074</v>
      </c>
      <c r="O442" s="122">
        <v>0</v>
      </c>
      <c r="P442" s="122">
        <v>0</v>
      </c>
      <c r="Q442" s="262"/>
      <c r="R442" s="268"/>
      <c r="S442" s="83"/>
    </row>
    <row r="443" spans="1:19" s="82" customFormat="1" ht="48" customHeight="1">
      <c r="A443" s="266"/>
      <c r="B443" s="266"/>
      <c r="C443" s="276"/>
      <c r="D443" s="261"/>
      <c r="E443" s="128" t="s">
        <v>8</v>
      </c>
      <c r="F443" s="123"/>
      <c r="G443" s="122">
        <f>G442-G441</f>
        <v>4616</v>
      </c>
      <c r="H443" s="122">
        <f t="shared" ref="H443:P443" si="153">H442-H441</f>
        <v>0</v>
      </c>
      <c r="I443" s="122">
        <f t="shared" si="153"/>
        <v>0</v>
      </c>
      <c r="J443" s="122">
        <f t="shared" si="153"/>
        <v>0</v>
      </c>
      <c r="K443" s="122">
        <f t="shared" si="153"/>
        <v>0</v>
      </c>
      <c r="L443" s="122">
        <f t="shared" si="153"/>
        <v>83453</v>
      </c>
      <c r="M443" s="122">
        <f t="shared" si="153"/>
        <v>-83453</v>
      </c>
      <c r="N443" s="122">
        <f t="shared" si="153"/>
        <v>4616</v>
      </c>
      <c r="O443" s="122">
        <f t="shared" si="153"/>
        <v>0</v>
      </c>
      <c r="P443" s="122">
        <f t="shared" si="153"/>
        <v>0</v>
      </c>
      <c r="Q443" s="262"/>
      <c r="R443" s="269"/>
      <c r="S443" s="83"/>
    </row>
    <row r="444" spans="1:19" s="82" customFormat="1" ht="58.5" customHeight="1">
      <c r="A444" s="265" t="s">
        <v>625</v>
      </c>
      <c r="B444" s="265" t="s">
        <v>626</v>
      </c>
      <c r="C444" s="276" t="s">
        <v>631</v>
      </c>
      <c r="D444" s="261" t="s">
        <v>124</v>
      </c>
      <c r="E444" s="128" t="s">
        <v>6</v>
      </c>
      <c r="F444" s="120" t="s">
        <v>126</v>
      </c>
      <c r="G444" s="121">
        <f>SUM(H444,K444,N444,O444,P444)</f>
        <v>4744413</v>
      </c>
      <c r="H444" s="122">
        <v>779413</v>
      </c>
      <c r="I444" s="122">
        <v>1760</v>
      </c>
      <c r="J444" s="122">
        <f>H444-I444</f>
        <v>777653</v>
      </c>
      <c r="K444" s="122">
        <v>242000</v>
      </c>
      <c r="L444" s="122">
        <v>0</v>
      </c>
      <c r="M444" s="122">
        <f>K444-L444</f>
        <v>242000</v>
      </c>
      <c r="N444" s="122">
        <v>3723000</v>
      </c>
      <c r="O444" s="122">
        <v>0</v>
      </c>
      <c r="P444" s="122">
        <v>0</v>
      </c>
      <c r="Q444" s="262" t="s">
        <v>632</v>
      </c>
      <c r="R444" s="267"/>
      <c r="S444" s="264" t="s">
        <v>633</v>
      </c>
    </row>
    <row r="445" spans="1:19" s="82" customFormat="1" ht="58.5" customHeight="1">
      <c r="A445" s="266"/>
      <c r="B445" s="266"/>
      <c r="C445" s="276"/>
      <c r="D445" s="261"/>
      <c r="E445" s="128" t="s">
        <v>7</v>
      </c>
      <c r="F445" s="120" t="s">
        <v>126</v>
      </c>
      <c r="G445" s="121">
        <f>SUM(H445,K445,N445,O445,P445)</f>
        <v>4744413</v>
      </c>
      <c r="H445" s="122">
        <v>779413</v>
      </c>
      <c r="I445" s="122">
        <v>1760</v>
      </c>
      <c r="J445" s="122">
        <f>H445-I445</f>
        <v>777653</v>
      </c>
      <c r="K445" s="122">
        <v>242000</v>
      </c>
      <c r="L445" s="122">
        <v>104814.8</v>
      </c>
      <c r="M445" s="122">
        <f>K445-L445</f>
        <v>137185.20000000001</v>
      </c>
      <c r="N445" s="122">
        <v>0</v>
      </c>
      <c r="O445" s="122">
        <v>3723000</v>
      </c>
      <c r="P445" s="122">
        <v>0</v>
      </c>
      <c r="Q445" s="262"/>
      <c r="R445" s="268"/>
      <c r="S445" s="264"/>
    </row>
    <row r="446" spans="1:19" s="84" customFormat="1" ht="47.25" customHeight="1">
      <c r="A446" s="266"/>
      <c r="B446" s="266"/>
      <c r="C446" s="276"/>
      <c r="D446" s="261"/>
      <c r="E446" s="128" t="s">
        <v>8</v>
      </c>
      <c r="F446" s="123"/>
      <c r="G446" s="122">
        <f>G445-G444</f>
        <v>0</v>
      </c>
      <c r="H446" s="122">
        <f t="shared" ref="H446:P446" si="154">H445-H444</f>
        <v>0</v>
      </c>
      <c r="I446" s="122">
        <f t="shared" si="154"/>
        <v>0</v>
      </c>
      <c r="J446" s="122">
        <f t="shared" si="154"/>
        <v>0</v>
      </c>
      <c r="K446" s="122">
        <f t="shared" si="154"/>
        <v>0</v>
      </c>
      <c r="L446" s="122">
        <f t="shared" si="154"/>
        <v>104814.8</v>
      </c>
      <c r="M446" s="122">
        <f t="shared" si="154"/>
        <v>-104814.79999999999</v>
      </c>
      <c r="N446" s="122">
        <f t="shared" si="154"/>
        <v>-3723000</v>
      </c>
      <c r="O446" s="122">
        <f t="shared" si="154"/>
        <v>3723000</v>
      </c>
      <c r="P446" s="122">
        <f t="shared" si="154"/>
        <v>0</v>
      </c>
      <c r="Q446" s="262"/>
      <c r="R446" s="269"/>
      <c r="S446" s="264"/>
    </row>
    <row r="447" spans="1:19" s="82" customFormat="1" ht="54" customHeight="1">
      <c r="A447" s="265" t="s">
        <v>625</v>
      </c>
      <c r="B447" s="275" t="s">
        <v>634</v>
      </c>
      <c r="C447" s="276" t="s">
        <v>635</v>
      </c>
      <c r="D447" s="261" t="s">
        <v>124</v>
      </c>
      <c r="E447" s="128" t="s">
        <v>6</v>
      </c>
      <c r="F447" s="120" t="s">
        <v>636</v>
      </c>
      <c r="G447" s="121">
        <f>SUM(H447,K447,N447,O447,P447)</f>
        <v>90000</v>
      </c>
      <c r="H447" s="122">
        <v>0</v>
      </c>
      <c r="I447" s="122">
        <v>0</v>
      </c>
      <c r="J447" s="122">
        <f>H447-I447</f>
        <v>0</v>
      </c>
      <c r="K447" s="122">
        <v>90000</v>
      </c>
      <c r="L447" s="122">
        <v>0</v>
      </c>
      <c r="M447" s="122">
        <f>K447-L447</f>
        <v>90000</v>
      </c>
      <c r="N447" s="122">
        <v>0</v>
      </c>
      <c r="O447" s="122">
        <v>0</v>
      </c>
      <c r="P447" s="122">
        <v>0</v>
      </c>
      <c r="Q447" s="262" t="s">
        <v>637</v>
      </c>
      <c r="R447" s="267"/>
      <c r="S447" s="264" t="s">
        <v>518</v>
      </c>
    </row>
    <row r="448" spans="1:19" s="82" customFormat="1" ht="54" customHeight="1">
      <c r="A448" s="266"/>
      <c r="B448" s="275"/>
      <c r="C448" s="276"/>
      <c r="D448" s="261"/>
      <c r="E448" s="128" t="s">
        <v>7</v>
      </c>
      <c r="F448" s="120" t="s">
        <v>636</v>
      </c>
      <c r="G448" s="121">
        <f>SUM(H448,K448,N448,O448,P448)</f>
        <v>90000</v>
      </c>
      <c r="H448" s="122">
        <v>0</v>
      </c>
      <c r="I448" s="122">
        <v>0</v>
      </c>
      <c r="J448" s="122">
        <f>H448-I448</f>
        <v>0</v>
      </c>
      <c r="K448" s="122">
        <v>90000</v>
      </c>
      <c r="L448" s="122">
        <v>0</v>
      </c>
      <c r="M448" s="122">
        <f>K448-L448</f>
        <v>90000</v>
      </c>
      <c r="N448" s="122">
        <v>0</v>
      </c>
      <c r="O448" s="122">
        <v>0</v>
      </c>
      <c r="P448" s="122">
        <v>0</v>
      </c>
      <c r="Q448" s="262"/>
      <c r="R448" s="268"/>
      <c r="S448" s="264"/>
    </row>
    <row r="449" spans="1:19" s="84" customFormat="1" ht="54" customHeight="1">
      <c r="A449" s="266"/>
      <c r="B449" s="275"/>
      <c r="C449" s="276"/>
      <c r="D449" s="261"/>
      <c r="E449" s="128" t="s">
        <v>8</v>
      </c>
      <c r="F449" s="123"/>
      <c r="G449" s="122">
        <f>G448-G447</f>
        <v>0</v>
      </c>
      <c r="H449" s="122">
        <f t="shared" ref="H449:P449" si="155">H448-H447</f>
        <v>0</v>
      </c>
      <c r="I449" s="122">
        <f t="shared" si="155"/>
        <v>0</v>
      </c>
      <c r="J449" s="122">
        <f t="shared" si="155"/>
        <v>0</v>
      </c>
      <c r="K449" s="122">
        <f t="shared" si="155"/>
        <v>0</v>
      </c>
      <c r="L449" s="122">
        <f t="shared" si="155"/>
        <v>0</v>
      </c>
      <c r="M449" s="122">
        <f t="shared" si="155"/>
        <v>0</v>
      </c>
      <c r="N449" s="122">
        <f t="shared" si="155"/>
        <v>0</v>
      </c>
      <c r="O449" s="122">
        <f t="shared" si="155"/>
        <v>0</v>
      </c>
      <c r="P449" s="122">
        <f t="shared" si="155"/>
        <v>0</v>
      </c>
      <c r="Q449" s="262"/>
      <c r="R449" s="269"/>
      <c r="S449" s="264"/>
    </row>
    <row r="450" spans="1:19" s="82" customFormat="1" ht="64.5" customHeight="1">
      <c r="A450" s="258" t="s">
        <v>638</v>
      </c>
      <c r="B450" s="258" t="s">
        <v>634</v>
      </c>
      <c r="C450" s="258" t="s">
        <v>639</v>
      </c>
      <c r="D450" s="260" t="s">
        <v>608</v>
      </c>
      <c r="E450" s="128" t="s">
        <v>6</v>
      </c>
      <c r="F450" s="120" t="s">
        <v>640</v>
      </c>
      <c r="G450" s="121">
        <f>SUM(H450,K450,N450,O450,P450)</f>
        <v>631353000</v>
      </c>
      <c r="H450" s="122">
        <v>0</v>
      </c>
      <c r="I450" s="122">
        <v>0</v>
      </c>
      <c r="J450" s="122">
        <f>H450-I450</f>
        <v>0</v>
      </c>
      <c r="K450" s="122">
        <v>631353000</v>
      </c>
      <c r="L450" s="122">
        <v>14860000</v>
      </c>
      <c r="M450" s="122">
        <f>K450-L450</f>
        <v>616493000</v>
      </c>
      <c r="N450" s="122">
        <v>0</v>
      </c>
      <c r="O450" s="122">
        <v>0</v>
      </c>
      <c r="P450" s="122">
        <v>0</v>
      </c>
      <c r="Q450" s="274" t="s">
        <v>641</v>
      </c>
      <c r="R450" s="267"/>
      <c r="S450" s="264" t="s">
        <v>518</v>
      </c>
    </row>
    <row r="451" spans="1:19" s="82" customFormat="1" ht="64.5" customHeight="1">
      <c r="A451" s="259"/>
      <c r="B451" s="259"/>
      <c r="C451" s="259"/>
      <c r="D451" s="261"/>
      <c r="E451" s="128" t="s">
        <v>7</v>
      </c>
      <c r="F451" s="120" t="s">
        <v>640</v>
      </c>
      <c r="G451" s="121">
        <f>SUM(H451,K451,N451,O451,P451)</f>
        <v>631353000</v>
      </c>
      <c r="H451" s="122">
        <v>0</v>
      </c>
      <c r="I451" s="122">
        <v>0</v>
      </c>
      <c r="J451" s="122">
        <f>H451-I451</f>
        <v>0</v>
      </c>
      <c r="K451" s="122">
        <v>631353000</v>
      </c>
      <c r="L451" s="122">
        <v>14860000</v>
      </c>
      <c r="M451" s="122">
        <f>K451-L451</f>
        <v>616493000</v>
      </c>
      <c r="N451" s="122">
        <v>0</v>
      </c>
      <c r="O451" s="122">
        <v>0</v>
      </c>
      <c r="P451" s="122">
        <v>0</v>
      </c>
      <c r="Q451" s="274"/>
      <c r="R451" s="268"/>
      <c r="S451" s="264"/>
    </row>
    <row r="452" spans="1:19" s="84" customFormat="1" ht="54" customHeight="1">
      <c r="A452" s="259"/>
      <c r="B452" s="259"/>
      <c r="C452" s="259"/>
      <c r="D452" s="261"/>
      <c r="E452" s="128" t="s">
        <v>8</v>
      </c>
      <c r="F452" s="123"/>
      <c r="G452" s="122">
        <f>G451-G450</f>
        <v>0</v>
      </c>
      <c r="H452" s="122">
        <f t="shared" ref="H452:P452" si="156">H451-H450</f>
        <v>0</v>
      </c>
      <c r="I452" s="122">
        <f t="shared" si="156"/>
        <v>0</v>
      </c>
      <c r="J452" s="122">
        <f t="shared" si="156"/>
        <v>0</v>
      </c>
      <c r="K452" s="122">
        <f t="shared" si="156"/>
        <v>0</v>
      </c>
      <c r="L452" s="122">
        <f t="shared" si="156"/>
        <v>0</v>
      </c>
      <c r="M452" s="122">
        <f t="shared" si="156"/>
        <v>0</v>
      </c>
      <c r="N452" s="122">
        <f t="shared" si="156"/>
        <v>0</v>
      </c>
      <c r="O452" s="122">
        <f t="shared" si="156"/>
        <v>0</v>
      </c>
      <c r="P452" s="122">
        <f t="shared" si="156"/>
        <v>0</v>
      </c>
      <c r="Q452" s="274"/>
      <c r="R452" s="269"/>
      <c r="S452" s="264"/>
    </row>
    <row r="453" spans="1:19" s="82" customFormat="1" ht="61.5" customHeight="1">
      <c r="A453" s="270" t="s">
        <v>642</v>
      </c>
      <c r="B453" s="270" t="s">
        <v>643</v>
      </c>
      <c r="C453" s="270" t="s">
        <v>644</v>
      </c>
      <c r="D453" s="272" t="s">
        <v>645</v>
      </c>
      <c r="E453" s="115" t="s">
        <v>6</v>
      </c>
      <c r="F453" s="129" t="s">
        <v>646</v>
      </c>
      <c r="G453" s="116">
        <f>SUM(H453,K453,N453,O453,P453)</f>
        <v>4900000</v>
      </c>
      <c r="H453" s="116">
        <v>0</v>
      </c>
      <c r="I453" s="116">
        <v>0</v>
      </c>
      <c r="J453" s="116">
        <f>H453-I453</f>
        <v>0</v>
      </c>
      <c r="K453" s="116">
        <v>2598908</v>
      </c>
      <c r="L453" s="116">
        <v>188977</v>
      </c>
      <c r="M453" s="116">
        <f>K453-L453</f>
        <v>2409931</v>
      </c>
      <c r="N453" s="116">
        <v>2301092</v>
      </c>
      <c r="O453" s="116">
        <v>0</v>
      </c>
      <c r="P453" s="116">
        <v>0</v>
      </c>
      <c r="Q453" s="273" t="s">
        <v>647</v>
      </c>
      <c r="R453" s="267"/>
      <c r="S453" s="264" t="s">
        <v>648</v>
      </c>
    </row>
    <row r="454" spans="1:19" s="82" customFormat="1" ht="61.5" customHeight="1">
      <c r="A454" s="271"/>
      <c r="B454" s="271"/>
      <c r="C454" s="271"/>
      <c r="D454" s="272"/>
      <c r="E454" s="115" t="s">
        <v>7</v>
      </c>
      <c r="F454" s="129" t="s">
        <v>646</v>
      </c>
      <c r="G454" s="116">
        <f>SUM(H454,K454,N454,O454,P454)</f>
        <v>4898908</v>
      </c>
      <c r="H454" s="116">
        <v>0</v>
      </c>
      <c r="I454" s="116">
        <v>0</v>
      </c>
      <c r="J454" s="116">
        <f>H454-I454</f>
        <v>0</v>
      </c>
      <c r="K454" s="116">
        <v>2598908</v>
      </c>
      <c r="L454" s="116">
        <v>188977</v>
      </c>
      <c r="M454" s="116">
        <f>K454-L454</f>
        <v>2409931</v>
      </c>
      <c r="N454" s="116">
        <v>2300000</v>
      </c>
      <c r="O454" s="116">
        <v>0</v>
      </c>
      <c r="P454" s="116">
        <v>0</v>
      </c>
      <c r="Q454" s="273"/>
      <c r="R454" s="268"/>
      <c r="S454" s="264"/>
    </row>
    <row r="455" spans="1:19" s="84" customFormat="1" ht="47.25" customHeight="1">
      <c r="A455" s="271"/>
      <c r="B455" s="271"/>
      <c r="C455" s="271"/>
      <c r="D455" s="272"/>
      <c r="E455" s="115" t="s">
        <v>8</v>
      </c>
      <c r="F455" s="129"/>
      <c r="G455" s="117">
        <f t="shared" ref="G455:P455" si="157">G454-G453</f>
        <v>-1092</v>
      </c>
      <c r="H455" s="117">
        <f t="shared" si="157"/>
        <v>0</v>
      </c>
      <c r="I455" s="117">
        <f t="shared" si="157"/>
        <v>0</v>
      </c>
      <c r="J455" s="117">
        <f t="shared" si="157"/>
        <v>0</v>
      </c>
      <c r="K455" s="117">
        <f t="shared" si="157"/>
        <v>0</v>
      </c>
      <c r="L455" s="117">
        <f t="shared" si="157"/>
        <v>0</v>
      </c>
      <c r="M455" s="117">
        <f t="shared" si="157"/>
        <v>0</v>
      </c>
      <c r="N455" s="117">
        <f t="shared" si="157"/>
        <v>-1092</v>
      </c>
      <c r="O455" s="117">
        <f t="shared" si="157"/>
        <v>0</v>
      </c>
      <c r="P455" s="117">
        <f t="shared" si="157"/>
        <v>0</v>
      </c>
      <c r="Q455" s="273"/>
      <c r="R455" s="269"/>
      <c r="S455" s="264"/>
    </row>
    <row r="456" spans="1:19" s="82" customFormat="1" ht="55.5" customHeight="1">
      <c r="A456" s="258" t="s">
        <v>649</v>
      </c>
      <c r="B456" s="258" t="s">
        <v>650</v>
      </c>
      <c r="C456" s="258" t="s">
        <v>651</v>
      </c>
      <c r="D456" s="260" t="s">
        <v>652</v>
      </c>
      <c r="E456" s="128" t="s">
        <v>151</v>
      </c>
      <c r="F456" s="120" t="s">
        <v>653</v>
      </c>
      <c r="G456" s="121">
        <f>SUM(H456,K456,N456,O456,P456)</f>
        <v>570000</v>
      </c>
      <c r="H456" s="122">
        <v>0</v>
      </c>
      <c r="I456" s="122">
        <v>0</v>
      </c>
      <c r="J456" s="122">
        <f>H456-I456</f>
        <v>0</v>
      </c>
      <c r="K456" s="122">
        <v>570000</v>
      </c>
      <c r="L456" s="122">
        <v>0</v>
      </c>
      <c r="M456" s="122">
        <f>K456-L456</f>
        <v>570000</v>
      </c>
      <c r="N456" s="122">
        <v>0</v>
      </c>
      <c r="O456" s="122">
        <v>0</v>
      </c>
      <c r="P456" s="122">
        <v>0</v>
      </c>
      <c r="Q456" s="262" t="s">
        <v>654</v>
      </c>
      <c r="R456" s="267"/>
      <c r="S456" s="264" t="s">
        <v>655</v>
      </c>
    </row>
    <row r="457" spans="1:19" s="82" customFormat="1" ht="55.5" customHeight="1">
      <c r="A457" s="259"/>
      <c r="B457" s="259"/>
      <c r="C457" s="259"/>
      <c r="D457" s="261"/>
      <c r="E457" s="128" t="s">
        <v>143</v>
      </c>
      <c r="F457" s="120" t="s">
        <v>653</v>
      </c>
      <c r="G457" s="121">
        <f>SUM(H457,K457,N457,O457,P457)</f>
        <v>570000</v>
      </c>
      <c r="H457" s="122">
        <v>0</v>
      </c>
      <c r="I457" s="122">
        <v>0</v>
      </c>
      <c r="J457" s="122">
        <f>H457-I457</f>
        <v>0</v>
      </c>
      <c r="K457" s="122">
        <v>570000</v>
      </c>
      <c r="L457" s="122">
        <v>0</v>
      </c>
      <c r="M457" s="122">
        <f>K457-L457</f>
        <v>570000</v>
      </c>
      <c r="N457" s="122">
        <v>0</v>
      </c>
      <c r="O457" s="122">
        <v>0</v>
      </c>
      <c r="P457" s="122">
        <v>0</v>
      </c>
      <c r="Q457" s="262"/>
      <c r="R457" s="268"/>
      <c r="S457" s="264"/>
    </row>
    <row r="458" spans="1:19" s="84" customFormat="1" ht="55.5" customHeight="1">
      <c r="A458" s="259"/>
      <c r="B458" s="259"/>
      <c r="C458" s="259"/>
      <c r="D458" s="261"/>
      <c r="E458" s="128" t="s">
        <v>8</v>
      </c>
      <c r="F458" s="120"/>
      <c r="G458" s="122">
        <f t="shared" ref="G458:P458" si="158">G457-G456</f>
        <v>0</v>
      </c>
      <c r="H458" s="122">
        <f t="shared" si="158"/>
        <v>0</v>
      </c>
      <c r="I458" s="122">
        <f t="shared" si="158"/>
        <v>0</v>
      </c>
      <c r="J458" s="122">
        <f t="shared" si="158"/>
        <v>0</v>
      </c>
      <c r="K458" s="122">
        <f t="shared" si="158"/>
        <v>0</v>
      </c>
      <c r="L458" s="122">
        <f t="shared" si="158"/>
        <v>0</v>
      </c>
      <c r="M458" s="122">
        <f t="shared" si="158"/>
        <v>0</v>
      </c>
      <c r="N458" s="122">
        <f t="shared" si="158"/>
        <v>0</v>
      </c>
      <c r="O458" s="122">
        <f t="shared" si="158"/>
        <v>0</v>
      </c>
      <c r="P458" s="122">
        <f t="shared" si="158"/>
        <v>0</v>
      </c>
      <c r="Q458" s="262"/>
      <c r="R458" s="269"/>
      <c r="S458" s="264"/>
    </row>
    <row r="459" spans="1:19" s="82" customFormat="1" ht="55.5" customHeight="1">
      <c r="A459" s="258" t="s">
        <v>649</v>
      </c>
      <c r="B459" s="258" t="s">
        <v>650</v>
      </c>
      <c r="C459" s="263" t="s">
        <v>656</v>
      </c>
      <c r="D459" s="260" t="s">
        <v>652</v>
      </c>
      <c r="E459" s="132" t="s">
        <v>6</v>
      </c>
      <c r="F459" s="120" t="s">
        <v>657</v>
      </c>
      <c r="G459" s="121">
        <f>SUM(H459,K459,N459,O459,P459)</f>
        <v>1437371</v>
      </c>
      <c r="H459" s="122">
        <v>0</v>
      </c>
      <c r="I459" s="122">
        <v>0</v>
      </c>
      <c r="J459" s="122">
        <f>H459-I459</f>
        <v>0</v>
      </c>
      <c r="K459" s="122">
        <v>1155355</v>
      </c>
      <c r="L459" s="122">
        <v>293487</v>
      </c>
      <c r="M459" s="122">
        <f>K459-L459</f>
        <v>861868</v>
      </c>
      <c r="N459" s="122">
        <v>282016</v>
      </c>
      <c r="O459" s="122">
        <v>0</v>
      </c>
      <c r="P459" s="122">
        <v>0</v>
      </c>
      <c r="Q459" s="262" t="s">
        <v>658</v>
      </c>
      <c r="R459" s="267"/>
      <c r="S459" s="264" t="s">
        <v>655</v>
      </c>
    </row>
    <row r="460" spans="1:19" s="82" customFormat="1" ht="55.5" customHeight="1">
      <c r="A460" s="259"/>
      <c r="B460" s="259"/>
      <c r="C460" s="263"/>
      <c r="D460" s="261"/>
      <c r="E460" s="132" t="s">
        <v>7</v>
      </c>
      <c r="F460" s="120" t="s">
        <v>657</v>
      </c>
      <c r="G460" s="121">
        <f>SUM(H460,K460,N460,O460,P460)</f>
        <v>1437371</v>
      </c>
      <c r="H460" s="122">
        <v>0</v>
      </c>
      <c r="I460" s="122">
        <v>0</v>
      </c>
      <c r="J460" s="122">
        <f>H460-I460</f>
        <v>0</v>
      </c>
      <c r="K460" s="122">
        <v>1155355</v>
      </c>
      <c r="L460" s="122">
        <v>293487</v>
      </c>
      <c r="M460" s="122">
        <f>K460-L460</f>
        <v>861868</v>
      </c>
      <c r="N460" s="122">
        <v>282016</v>
      </c>
      <c r="O460" s="122">
        <v>0</v>
      </c>
      <c r="P460" s="122">
        <v>0</v>
      </c>
      <c r="Q460" s="262"/>
      <c r="R460" s="268"/>
      <c r="S460" s="264"/>
    </row>
    <row r="461" spans="1:19" s="84" customFormat="1" ht="55.5" customHeight="1">
      <c r="A461" s="259"/>
      <c r="B461" s="259"/>
      <c r="C461" s="263"/>
      <c r="D461" s="261"/>
      <c r="E461" s="132" t="s">
        <v>8</v>
      </c>
      <c r="F461" s="123"/>
      <c r="G461" s="122">
        <f>G460-G459</f>
        <v>0</v>
      </c>
      <c r="H461" s="122">
        <f t="shared" ref="H461:P461" si="159">H460-H459</f>
        <v>0</v>
      </c>
      <c r="I461" s="122">
        <f t="shared" si="159"/>
        <v>0</v>
      </c>
      <c r="J461" s="122">
        <f t="shared" si="159"/>
        <v>0</v>
      </c>
      <c r="K461" s="122">
        <f t="shared" si="159"/>
        <v>0</v>
      </c>
      <c r="L461" s="122">
        <f t="shared" si="159"/>
        <v>0</v>
      </c>
      <c r="M461" s="122">
        <f t="shared" si="159"/>
        <v>0</v>
      </c>
      <c r="N461" s="122">
        <f t="shared" si="159"/>
        <v>0</v>
      </c>
      <c r="O461" s="122">
        <f t="shared" si="159"/>
        <v>0</v>
      </c>
      <c r="P461" s="122">
        <f t="shared" si="159"/>
        <v>0</v>
      </c>
      <c r="Q461" s="262"/>
      <c r="R461" s="269"/>
      <c r="S461" s="264"/>
    </row>
    <row r="462" spans="1:19" s="82" customFormat="1" ht="56.25" customHeight="1">
      <c r="A462" s="258" t="s">
        <v>659</v>
      </c>
      <c r="B462" s="258" t="s">
        <v>660</v>
      </c>
      <c r="C462" s="258" t="s">
        <v>661</v>
      </c>
      <c r="D462" s="260" t="s">
        <v>662</v>
      </c>
      <c r="E462" s="128" t="s">
        <v>151</v>
      </c>
      <c r="F462" s="120" t="s">
        <v>663</v>
      </c>
      <c r="G462" s="121">
        <f>SUM(H462,K462,N462,O462,P462)</f>
        <v>550000</v>
      </c>
      <c r="H462" s="122">
        <v>0</v>
      </c>
      <c r="I462" s="122">
        <v>0</v>
      </c>
      <c r="J462" s="122">
        <f>H462-I462</f>
        <v>0</v>
      </c>
      <c r="K462" s="122">
        <v>550000</v>
      </c>
      <c r="L462" s="122">
        <v>100000</v>
      </c>
      <c r="M462" s="122">
        <f>K462-L462</f>
        <v>450000</v>
      </c>
      <c r="N462" s="122">
        <v>0</v>
      </c>
      <c r="O462" s="122">
        <v>0</v>
      </c>
      <c r="P462" s="122">
        <v>0</v>
      </c>
      <c r="Q462" s="262" t="s">
        <v>664</v>
      </c>
      <c r="R462" s="267"/>
      <c r="S462" s="264" t="s">
        <v>518</v>
      </c>
    </row>
    <row r="463" spans="1:19" s="82" customFormat="1" ht="56.25" customHeight="1">
      <c r="A463" s="259"/>
      <c r="B463" s="259"/>
      <c r="C463" s="259"/>
      <c r="D463" s="261"/>
      <c r="E463" s="128" t="s">
        <v>143</v>
      </c>
      <c r="F463" s="120" t="s">
        <v>663</v>
      </c>
      <c r="G463" s="121">
        <v>550000</v>
      </c>
      <c r="H463" s="122">
        <v>0</v>
      </c>
      <c r="I463" s="122">
        <v>0</v>
      </c>
      <c r="J463" s="122">
        <f>H463-I463</f>
        <v>0</v>
      </c>
      <c r="K463" s="122">
        <v>550000</v>
      </c>
      <c r="L463" s="122">
        <v>100000</v>
      </c>
      <c r="M463" s="122">
        <f>K463-L463</f>
        <v>450000</v>
      </c>
      <c r="N463" s="122">
        <v>0</v>
      </c>
      <c r="O463" s="122">
        <v>0</v>
      </c>
      <c r="P463" s="122">
        <v>0</v>
      </c>
      <c r="Q463" s="262"/>
      <c r="R463" s="268"/>
      <c r="S463" s="264"/>
    </row>
    <row r="464" spans="1:19" s="84" customFormat="1" ht="54.75" customHeight="1">
      <c r="A464" s="259"/>
      <c r="B464" s="259"/>
      <c r="C464" s="259"/>
      <c r="D464" s="261"/>
      <c r="E464" s="128" t="s">
        <v>8</v>
      </c>
      <c r="F464" s="120"/>
      <c r="G464" s="122">
        <f t="shared" ref="G464:P464" si="160">G463-G462</f>
        <v>0</v>
      </c>
      <c r="H464" s="122">
        <f t="shared" si="160"/>
        <v>0</v>
      </c>
      <c r="I464" s="122">
        <f t="shared" si="160"/>
        <v>0</v>
      </c>
      <c r="J464" s="122">
        <f t="shared" si="160"/>
        <v>0</v>
      </c>
      <c r="K464" s="122">
        <f t="shared" si="160"/>
        <v>0</v>
      </c>
      <c r="L464" s="122">
        <f t="shared" si="160"/>
        <v>0</v>
      </c>
      <c r="M464" s="122">
        <f t="shared" si="160"/>
        <v>0</v>
      </c>
      <c r="N464" s="122">
        <f t="shared" si="160"/>
        <v>0</v>
      </c>
      <c r="O464" s="122">
        <f t="shared" si="160"/>
        <v>0</v>
      </c>
      <c r="P464" s="122">
        <f t="shared" si="160"/>
        <v>0</v>
      </c>
      <c r="Q464" s="262"/>
      <c r="R464" s="269"/>
      <c r="S464" s="264"/>
    </row>
    <row r="465" spans="1:19" s="82" customFormat="1" ht="54.75" customHeight="1">
      <c r="A465" s="258" t="s">
        <v>659</v>
      </c>
      <c r="B465" s="258" t="s">
        <v>660</v>
      </c>
      <c r="C465" s="258" t="s">
        <v>665</v>
      </c>
      <c r="D465" s="260" t="s">
        <v>662</v>
      </c>
      <c r="E465" s="132" t="s">
        <v>6</v>
      </c>
      <c r="F465" s="120" t="s">
        <v>666</v>
      </c>
      <c r="G465" s="121">
        <f>SUM(H465,K465,N465,O465,P465)</f>
        <v>350000</v>
      </c>
      <c r="H465" s="122">
        <v>0</v>
      </c>
      <c r="I465" s="122">
        <v>0</v>
      </c>
      <c r="J465" s="122">
        <f>H465-I465</f>
        <v>0</v>
      </c>
      <c r="K465" s="122">
        <v>350000</v>
      </c>
      <c r="L465" s="122">
        <v>74850</v>
      </c>
      <c r="M465" s="122">
        <f>K465-L465</f>
        <v>275150</v>
      </c>
      <c r="N465" s="122">
        <v>0</v>
      </c>
      <c r="O465" s="122">
        <v>0</v>
      </c>
      <c r="P465" s="122">
        <v>0</v>
      </c>
      <c r="Q465" s="262" t="s">
        <v>667</v>
      </c>
      <c r="R465" s="267"/>
      <c r="S465" s="264" t="s">
        <v>518</v>
      </c>
    </row>
    <row r="466" spans="1:19" s="82" customFormat="1" ht="54.75" customHeight="1">
      <c r="A466" s="259"/>
      <c r="B466" s="259"/>
      <c r="C466" s="259"/>
      <c r="D466" s="261"/>
      <c r="E466" s="132" t="s">
        <v>7</v>
      </c>
      <c r="F466" s="120" t="s">
        <v>666</v>
      </c>
      <c r="G466" s="121">
        <f>SUM(H466,K466,N466,O466,P466)</f>
        <v>350000</v>
      </c>
      <c r="H466" s="122">
        <v>0</v>
      </c>
      <c r="I466" s="122">
        <v>0</v>
      </c>
      <c r="J466" s="122">
        <f>H466-I466</f>
        <v>0</v>
      </c>
      <c r="K466" s="122">
        <v>350000</v>
      </c>
      <c r="L466" s="122">
        <v>74850</v>
      </c>
      <c r="M466" s="122">
        <f>K466-L466</f>
        <v>275150</v>
      </c>
      <c r="N466" s="122">
        <v>0</v>
      </c>
      <c r="O466" s="122">
        <v>0</v>
      </c>
      <c r="P466" s="122">
        <v>0</v>
      </c>
      <c r="Q466" s="262"/>
      <c r="R466" s="268"/>
      <c r="S466" s="264"/>
    </row>
    <row r="467" spans="1:19" s="84" customFormat="1" ht="48" customHeight="1">
      <c r="A467" s="259"/>
      <c r="B467" s="259"/>
      <c r="C467" s="259"/>
      <c r="D467" s="261"/>
      <c r="E467" s="132" t="s">
        <v>8</v>
      </c>
      <c r="F467" s="120"/>
      <c r="G467" s="122">
        <f>G466-G465</f>
        <v>0</v>
      </c>
      <c r="H467" s="122">
        <f t="shared" ref="H467:P467" si="161">H466-H465</f>
        <v>0</v>
      </c>
      <c r="I467" s="122">
        <f t="shared" si="161"/>
        <v>0</v>
      </c>
      <c r="J467" s="122">
        <f t="shared" si="161"/>
        <v>0</v>
      </c>
      <c r="K467" s="122">
        <f t="shared" si="161"/>
        <v>0</v>
      </c>
      <c r="L467" s="122">
        <f t="shared" si="161"/>
        <v>0</v>
      </c>
      <c r="M467" s="122">
        <f t="shared" si="161"/>
        <v>0</v>
      </c>
      <c r="N467" s="122">
        <f t="shared" si="161"/>
        <v>0</v>
      </c>
      <c r="O467" s="122">
        <f t="shared" si="161"/>
        <v>0</v>
      </c>
      <c r="P467" s="122">
        <f t="shared" si="161"/>
        <v>0</v>
      </c>
      <c r="Q467" s="262"/>
      <c r="R467" s="269"/>
      <c r="S467" s="264"/>
    </row>
    <row r="468" spans="1:19" s="82" customFormat="1" ht="48" customHeight="1">
      <c r="A468" s="258" t="s">
        <v>659</v>
      </c>
      <c r="B468" s="258" t="s">
        <v>660</v>
      </c>
      <c r="C468" s="258" t="s">
        <v>668</v>
      </c>
      <c r="D468" s="260" t="s">
        <v>662</v>
      </c>
      <c r="E468" s="132" t="s">
        <v>6</v>
      </c>
      <c r="F468" s="120" t="s">
        <v>669</v>
      </c>
      <c r="G468" s="121">
        <f>SUM(H468,K468,N468,O468,P468)</f>
        <v>551000</v>
      </c>
      <c r="H468" s="122">
        <v>0</v>
      </c>
      <c r="I468" s="122">
        <v>0</v>
      </c>
      <c r="J468" s="122">
        <f>H468-I468</f>
        <v>0</v>
      </c>
      <c r="K468" s="122">
        <v>11000</v>
      </c>
      <c r="L468" s="122">
        <v>0</v>
      </c>
      <c r="M468" s="122">
        <f>K468-L468</f>
        <v>11000</v>
      </c>
      <c r="N468" s="122">
        <v>140000</v>
      </c>
      <c r="O468" s="122">
        <v>400000</v>
      </c>
      <c r="P468" s="122">
        <v>0</v>
      </c>
      <c r="Q468" s="262" t="s">
        <v>670</v>
      </c>
      <c r="R468" s="267"/>
      <c r="S468" s="264" t="s">
        <v>671</v>
      </c>
    </row>
    <row r="469" spans="1:19" s="82" customFormat="1" ht="48" customHeight="1">
      <c r="A469" s="259"/>
      <c r="B469" s="259"/>
      <c r="C469" s="259"/>
      <c r="D469" s="261"/>
      <c r="E469" s="132" t="s">
        <v>7</v>
      </c>
      <c r="F469" s="120" t="s">
        <v>669</v>
      </c>
      <c r="G469" s="121">
        <f>SUM(H469,K469,N469,O469,P469)</f>
        <v>551000</v>
      </c>
      <c r="H469" s="122">
        <v>0</v>
      </c>
      <c r="I469" s="122">
        <v>0</v>
      </c>
      <c r="J469" s="122">
        <f>H469-I469</f>
        <v>0</v>
      </c>
      <c r="K469" s="122">
        <v>11000</v>
      </c>
      <c r="L469" s="122">
        <v>0</v>
      </c>
      <c r="M469" s="122">
        <f>K469-L469</f>
        <v>11000</v>
      </c>
      <c r="N469" s="122">
        <v>191368</v>
      </c>
      <c r="O469" s="122">
        <v>348632</v>
      </c>
      <c r="P469" s="122">
        <v>0</v>
      </c>
      <c r="Q469" s="262"/>
      <c r="R469" s="268"/>
      <c r="S469" s="264"/>
    </row>
    <row r="470" spans="1:19" s="84" customFormat="1" ht="45" customHeight="1">
      <c r="A470" s="259"/>
      <c r="B470" s="259"/>
      <c r="C470" s="259"/>
      <c r="D470" s="261"/>
      <c r="E470" s="132" t="s">
        <v>8</v>
      </c>
      <c r="F470" s="120"/>
      <c r="G470" s="122">
        <f>G469-G468</f>
        <v>0</v>
      </c>
      <c r="H470" s="122">
        <f t="shared" ref="H470:P470" si="162">H469-H468</f>
        <v>0</v>
      </c>
      <c r="I470" s="122">
        <f t="shared" si="162"/>
        <v>0</v>
      </c>
      <c r="J470" s="122">
        <f t="shared" si="162"/>
        <v>0</v>
      </c>
      <c r="K470" s="122">
        <f t="shared" si="162"/>
        <v>0</v>
      </c>
      <c r="L470" s="122">
        <f t="shared" si="162"/>
        <v>0</v>
      </c>
      <c r="M470" s="122">
        <f t="shared" si="162"/>
        <v>0</v>
      </c>
      <c r="N470" s="122">
        <f t="shared" si="162"/>
        <v>51368</v>
      </c>
      <c r="O470" s="122">
        <f t="shared" si="162"/>
        <v>-51368</v>
      </c>
      <c r="P470" s="122">
        <f t="shared" si="162"/>
        <v>0</v>
      </c>
      <c r="Q470" s="262"/>
      <c r="R470" s="269"/>
      <c r="S470" s="264"/>
    </row>
    <row r="471" spans="1:19" s="82" customFormat="1" ht="45" customHeight="1">
      <c r="A471" s="258" t="s">
        <v>659</v>
      </c>
      <c r="B471" s="258" t="s">
        <v>660</v>
      </c>
      <c r="C471" s="258" t="s">
        <v>672</v>
      </c>
      <c r="D471" s="260" t="s">
        <v>662</v>
      </c>
      <c r="E471" s="132" t="s">
        <v>6</v>
      </c>
      <c r="F471" s="120" t="s">
        <v>1327</v>
      </c>
      <c r="G471" s="121">
        <f>SUM(H471,K471,N471,O471,P471)</f>
        <v>550000</v>
      </c>
      <c r="H471" s="122">
        <v>0</v>
      </c>
      <c r="I471" s="122">
        <v>0</v>
      </c>
      <c r="J471" s="122">
        <f>H471-I471</f>
        <v>0</v>
      </c>
      <c r="K471" s="122">
        <v>10632</v>
      </c>
      <c r="L471" s="122">
        <v>9850</v>
      </c>
      <c r="M471" s="122">
        <f>K471-L471</f>
        <v>782</v>
      </c>
      <c r="N471" s="122">
        <v>300000</v>
      </c>
      <c r="O471" s="122">
        <v>239368</v>
      </c>
      <c r="P471" s="122">
        <v>0</v>
      </c>
      <c r="Q471" s="262" t="s">
        <v>673</v>
      </c>
      <c r="R471" s="267"/>
      <c r="S471" s="264" t="s">
        <v>671</v>
      </c>
    </row>
    <row r="472" spans="1:19" s="82" customFormat="1" ht="45" customHeight="1">
      <c r="A472" s="259"/>
      <c r="B472" s="259"/>
      <c r="C472" s="259"/>
      <c r="D472" s="261"/>
      <c r="E472" s="132" t="s">
        <v>7</v>
      </c>
      <c r="F472" s="120" t="s">
        <v>1327</v>
      </c>
      <c r="G472" s="121">
        <f>SUM(H472,K472,N472,O472,P472)</f>
        <v>550000</v>
      </c>
      <c r="H472" s="122">
        <v>0</v>
      </c>
      <c r="I472" s="122">
        <v>0</v>
      </c>
      <c r="J472" s="122">
        <f>H472-I472</f>
        <v>0</v>
      </c>
      <c r="K472" s="122">
        <v>10632</v>
      </c>
      <c r="L472" s="122">
        <v>9850</v>
      </c>
      <c r="M472" s="122">
        <f>K472-L472</f>
        <v>782</v>
      </c>
      <c r="N472" s="122">
        <v>302160</v>
      </c>
      <c r="O472" s="122">
        <v>237208</v>
      </c>
      <c r="P472" s="122">
        <v>0</v>
      </c>
      <c r="Q472" s="262"/>
      <c r="R472" s="268"/>
      <c r="S472" s="264"/>
    </row>
    <row r="473" spans="1:19" s="84" customFormat="1" ht="45" customHeight="1">
      <c r="A473" s="259"/>
      <c r="B473" s="259"/>
      <c r="C473" s="259"/>
      <c r="D473" s="261"/>
      <c r="E473" s="132" t="s">
        <v>8</v>
      </c>
      <c r="F473" s="120"/>
      <c r="G473" s="122">
        <f>G472-G471</f>
        <v>0</v>
      </c>
      <c r="H473" s="122">
        <f t="shared" ref="H473:P473" si="163">H472-H471</f>
        <v>0</v>
      </c>
      <c r="I473" s="122">
        <f t="shared" si="163"/>
        <v>0</v>
      </c>
      <c r="J473" s="122">
        <f>J472-J471</f>
        <v>0</v>
      </c>
      <c r="K473" s="122">
        <f t="shared" si="163"/>
        <v>0</v>
      </c>
      <c r="L473" s="122">
        <f t="shared" si="163"/>
        <v>0</v>
      </c>
      <c r="M473" s="122">
        <f t="shared" si="163"/>
        <v>0</v>
      </c>
      <c r="N473" s="122">
        <f t="shared" si="163"/>
        <v>2160</v>
      </c>
      <c r="O473" s="122">
        <f t="shared" si="163"/>
        <v>-2160</v>
      </c>
      <c r="P473" s="122">
        <f t="shared" si="163"/>
        <v>0</v>
      </c>
      <c r="Q473" s="262"/>
      <c r="R473" s="269"/>
      <c r="S473" s="264"/>
    </row>
    <row r="474" spans="1:19" s="82" customFormat="1" ht="45" customHeight="1">
      <c r="A474" s="265" t="s">
        <v>127</v>
      </c>
      <c r="B474" s="266" t="s">
        <v>128</v>
      </c>
      <c r="C474" s="263" t="s">
        <v>129</v>
      </c>
      <c r="D474" s="260" t="s">
        <v>130</v>
      </c>
      <c r="E474" s="128" t="s">
        <v>151</v>
      </c>
      <c r="F474" s="120" t="s">
        <v>674</v>
      </c>
      <c r="G474" s="121">
        <f>SUM(H474,K474,N474,O474,P474)</f>
        <v>1291680</v>
      </c>
      <c r="H474" s="122">
        <v>0</v>
      </c>
      <c r="I474" s="122">
        <v>0</v>
      </c>
      <c r="J474" s="122">
        <f>H474-I474</f>
        <v>0</v>
      </c>
      <c r="K474" s="122">
        <v>926876</v>
      </c>
      <c r="L474" s="122">
        <v>39687</v>
      </c>
      <c r="M474" s="122">
        <f>K474-L474</f>
        <v>887189</v>
      </c>
      <c r="N474" s="122">
        <v>364804</v>
      </c>
      <c r="O474" s="122">
        <v>0</v>
      </c>
      <c r="P474" s="122">
        <v>0</v>
      </c>
      <c r="Q474" s="262" t="s">
        <v>675</v>
      </c>
      <c r="R474" s="267"/>
      <c r="S474" s="264" t="s">
        <v>518</v>
      </c>
    </row>
    <row r="475" spans="1:19" s="82" customFormat="1" ht="45" customHeight="1">
      <c r="A475" s="266"/>
      <c r="B475" s="266"/>
      <c r="C475" s="263"/>
      <c r="D475" s="261"/>
      <c r="E475" s="128" t="s">
        <v>143</v>
      </c>
      <c r="F475" s="120" t="s">
        <v>674</v>
      </c>
      <c r="G475" s="121">
        <f>SUM(H475,K475,N475,O475,P475)</f>
        <v>1294504</v>
      </c>
      <c r="H475" s="122">
        <v>0</v>
      </c>
      <c r="I475" s="122">
        <v>0</v>
      </c>
      <c r="J475" s="122">
        <f>H475-I475</f>
        <v>0</v>
      </c>
      <c r="K475" s="122">
        <v>926876</v>
      </c>
      <c r="L475" s="122">
        <v>39687</v>
      </c>
      <c r="M475" s="122">
        <f>K475-L475</f>
        <v>887189</v>
      </c>
      <c r="N475" s="122">
        <v>367628</v>
      </c>
      <c r="O475" s="122">
        <v>0</v>
      </c>
      <c r="P475" s="122">
        <v>0</v>
      </c>
      <c r="Q475" s="262"/>
      <c r="R475" s="268"/>
      <c r="S475" s="264"/>
    </row>
    <row r="476" spans="1:19" s="84" customFormat="1" ht="45" customHeight="1">
      <c r="A476" s="266"/>
      <c r="B476" s="266"/>
      <c r="C476" s="263"/>
      <c r="D476" s="261"/>
      <c r="E476" s="128" t="s">
        <v>8</v>
      </c>
      <c r="F476" s="120"/>
      <c r="G476" s="122">
        <f t="shared" ref="G476:P476" si="164">G475-G474</f>
        <v>2824</v>
      </c>
      <c r="H476" s="122">
        <f t="shared" si="164"/>
        <v>0</v>
      </c>
      <c r="I476" s="122">
        <f t="shared" si="164"/>
        <v>0</v>
      </c>
      <c r="J476" s="122">
        <f t="shared" si="164"/>
        <v>0</v>
      </c>
      <c r="K476" s="122">
        <f t="shared" si="164"/>
        <v>0</v>
      </c>
      <c r="L476" s="122">
        <f t="shared" si="164"/>
        <v>0</v>
      </c>
      <c r="M476" s="122">
        <f t="shared" si="164"/>
        <v>0</v>
      </c>
      <c r="N476" s="122">
        <f t="shared" si="164"/>
        <v>2824</v>
      </c>
      <c r="O476" s="122">
        <f t="shared" si="164"/>
        <v>0</v>
      </c>
      <c r="P476" s="122">
        <f t="shared" si="164"/>
        <v>0</v>
      </c>
      <c r="Q476" s="262"/>
      <c r="R476" s="269"/>
      <c r="S476" s="264"/>
    </row>
    <row r="477" spans="1:19" ht="45" customHeight="1">
      <c r="A477" s="265" t="s">
        <v>127</v>
      </c>
      <c r="B477" s="266" t="s">
        <v>128</v>
      </c>
      <c r="C477" s="263" t="s">
        <v>676</v>
      </c>
      <c r="D477" s="260" t="s">
        <v>130</v>
      </c>
      <c r="E477" s="132" t="s">
        <v>6</v>
      </c>
      <c r="F477" s="120" t="s">
        <v>677</v>
      </c>
      <c r="G477" s="121">
        <f>SUM(H477,K477,N477,O477,P477)</f>
        <v>1140000</v>
      </c>
      <c r="H477" s="122">
        <v>0</v>
      </c>
      <c r="I477" s="122">
        <v>0</v>
      </c>
      <c r="J477" s="122">
        <f>H477-I477</f>
        <v>0</v>
      </c>
      <c r="K477" s="122">
        <v>466136</v>
      </c>
      <c r="L477" s="122">
        <v>311477</v>
      </c>
      <c r="M477" s="122">
        <f>K477-L477</f>
        <v>154659</v>
      </c>
      <c r="N477" s="122">
        <v>0</v>
      </c>
      <c r="O477" s="122">
        <v>673864</v>
      </c>
      <c r="P477" s="122">
        <v>0</v>
      </c>
      <c r="Q477" s="262" t="s">
        <v>678</v>
      </c>
      <c r="S477" s="264" t="s">
        <v>518</v>
      </c>
    </row>
    <row r="478" spans="1:19" ht="45" customHeight="1">
      <c r="A478" s="266"/>
      <c r="B478" s="266"/>
      <c r="C478" s="263"/>
      <c r="D478" s="261"/>
      <c r="E478" s="132" t="s">
        <v>7</v>
      </c>
      <c r="F478" s="120" t="s">
        <v>677</v>
      </c>
      <c r="G478" s="121">
        <f>SUM(H478,K478,N478,O478,P478)</f>
        <v>1140000</v>
      </c>
      <c r="H478" s="122">
        <v>0</v>
      </c>
      <c r="I478" s="122">
        <v>0</v>
      </c>
      <c r="J478" s="122">
        <f>H478-I478</f>
        <v>0</v>
      </c>
      <c r="K478" s="122">
        <v>466136</v>
      </c>
      <c r="L478" s="122">
        <v>311477</v>
      </c>
      <c r="M478" s="122">
        <f>K478-L478</f>
        <v>154659</v>
      </c>
      <c r="N478" s="122">
        <v>0</v>
      </c>
      <c r="O478" s="122">
        <v>673864</v>
      </c>
      <c r="P478" s="122">
        <v>0</v>
      </c>
      <c r="Q478" s="262"/>
      <c r="S478" s="264"/>
    </row>
    <row r="479" spans="1:19" ht="39.75" customHeight="1">
      <c r="A479" s="266"/>
      <c r="B479" s="266"/>
      <c r="C479" s="263"/>
      <c r="D479" s="261"/>
      <c r="E479" s="132" t="s">
        <v>8</v>
      </c>
      <c r="F479" s="123"/>
      <c r="G479" s="122">
        <f>G478-G477</f>
        <v>0</v>
      </c>
      <c r="H479" s="122">
        <f t="shared" ref="H479:P479" si="165">H478-H477</f>
        <v>0</v>
      </c>
      <c r="I479" s="122">
        <f t="shared" si="165"/>
        <v>0</v>
      </c>
      <c r="J479" s="122">
        <f t="shared" si="165"/>
        <v>0</v>
      </c>
      <c r="K479" s="122">
        <f t="shared" si="165"/>
        <v>0</v>
      </c>
      <c r="L479" s="122">
        <f t="shared" si="165"/>
        <v>0</v>
      </c>
      <c r="M479" s="122">
        <f t="shared" si="165"/>
        <v>0</v>
      </c>
      <c r="N479" s="122">
        <f t="shared" si="165"/>
        <v>0</v>
      </c>
      <c r="O479" s="122">
        <f t="shared" si="165"/>
        <v>0</v>
      </c>
      <c r="P479" s="122">
        <f t="shared" si="165"/>
        <v>0</v>
      </c>
      <c r="Q479" s="262"/>
      <c r="S479" s="264"/>
    </row>
    <row r="480" spans="1:19" ht="45" customHeight="1">
      <c r="A480" s="258" t="s">
        <v>131</v>
      </c>
      <c r="B480" s="258" t="s">
        <v>132</v>
      </c>
      <c r="C480" s="258" t="s">
        <v>133</v>
      </c>
      <c r="D480" s="260" t="s">
        <v>130</v>
      </c>
      <c r="E480" s="128" t="s">
        <v>6</v>
      </c>
      <c r="F480" s="120" t="s">
        <v>679</v>
      </c>
      <c r="G480" s="121">
        <v>833440</v>
      </c>
      <c r="H480" s="122">
        <v>0</v>
      </c>
      <c r="I480" s="122">
        <v>0</v>
      </c>
      <c r="J480" s="122">
        <v>0</v>
      </c>
      <c r="K480" s="122">
        <v>433440</v>
      </c>
      <c r="L480" s="122">
        <v>0</v>
      </c>
      <c r="M480" s="122">
        <v>433440</v>
      </c>
      <c r="N480" s="122">
        <v>400000</v>
      </c>
      <c r="O480" s="122">
        <v>0</v>
      </c>
      <c r="P480" s="122">
        <v>0</v>
      </c>
      <c r="Q480" s="262" t="s">
        <v>680</v>
      </c>
    </row>
    <row r="481" spans="1:17" ht="45" customHeight="1">
      <c r="A481" s="259"/>
      <c r="B481" s="259"/>
      <c r="C481" s="259"/>
      <c r="D481" s="261"/>
      <c r="E481" s="128" t="s">
        <v>7</v>
      </c>
      <c r="F481" s="120" t="s">
        <v>679</v>
      </c>
      <c r="G481" s="121">
        <v>833440</v>
      </c>
      <c r="H481" s="122">
        <v>0</v>
      </c>
      <c r="I481" s="122">
        <v>0</v>
      </c>
      <c r="J481" s="122">
        <v>0</v>
      </c>
      <c r="K481" s="122">
        <v>433440</v>
      </c>
      <c r="L481" s="122">
        <v>24288</v>
      </c>
      <c r="M481" s="122">
        <v>409152</v>
      </c>
      <c r="N481" s="122">
        <v>400000</v>
      </c>
      <c r="O481" s="122">
        <v>0</v>
      </c>
      <c r="P481" s="122">
        <v>0</v>
      </c>
      <c r="Q481" s="262"/>
    </row>
    <row r="482" spans="1:17" ht="45" customHeight="1">
      <c r="A482" s="259"/>
      <c r="B482" s="259"/>
      <c r="C482" s="259"/>
      <c r="D482" s="261"/>
      <c r="E482" s="128" t="s">
        <v>8</v>
      </c>
      <c r="F482" s="120"/>
      <c r="G482" s="122">
        <v>0</v>
      </c>
      <c r="H482" s="122">
        <v>0</v>
      </c>
      <c r="I482" s="122">
        <v>0</v>
      </c>
      <c r="J482" s="122">
        <v>0</v>
      </c>
      <c r="K482" s="122">
        <v>0</v>
      </c>
      <c r="L482" s="122">
        <v>24288</v>
      </c>
      <c r="M482" s="122">
        <v>-24288</v>
      </c>
      <c r="N482" s="122">
        <v>0</v>
      </c>
      <c r="O482" s="122">
        <v>0</v>
      </c>
      <c r="P482" s="122">
        <v>0</v>
      </c>
      <c r="Q482" s="262"/>
    </row>
    <row r="483" spans="1:17" ht="45" customHeight="1">
      <c r="A483" s="258" t="s">
        <v>131</v>
      </c>
      <c r="B483" s="258" t="s">
        <v>132</v>
      </c>
      <c r="C483" s="263" t="s">
        <v>134</v>
      </c>
      <c r="D483" s="260" t="s">
        <v>130</v>
      </c>
      <c r="E483" s="132" t="s">
        <v>6</v>
      </c>
      <c r="F483" s="120" t="s">
        <v>1328</v>
      </c>
      <c r="G483" s="121">
        <v>833440</v>
      </c>
      <c r="H483" s="122">
        <v>0</v>
      </c>
      <c r="I483" s="122">
        <v>0</v>
      </c>
      <c r="J483" s="122">
        <v>0</v>
      </c>
      <c r="K483" s="122">
        <v>431280</v>
      </c>
      <c r="L483" s="122">
        <v>0</v>
      </c>
      <c r="M483" s="122">
        <v>431280</v>
      </c>
      <c r="N483" s="122">
        <v>402160</v>
      </c>
      <c r="O483" s="122">
        <v>0</v>
      </c>
      <c r="P483" s="122">
        <v>0</v>
      </c>
      <c r="Q483" s="262" t="s">
        <v>243</v>
      </c>
    </row>
    <row r="484" spans="1:17" ht="45" customHeight="1">
      <c r="A484" s="259"/>
      <c r="B484" s="259"/>
      <c r="C484" s="263"/>
      <c r="D484" s="261"/>
      <c r="E484" s="132" t="s">
        <v>7</v>
      </c>
      <c r="F484" s="120" t="s">
        <v>1328</v>
      </c>
      <c r="G484" s="121">
        <v>834160</v>
      </c>
      <c r="H484" s="122">
        <v>0</v>
      </c>
      <c r="I484" s="122">
        <v>0</v>
      </c>
      <c r="J484" s="122">
        <v>0</v>
      </c>
      <c r="K484" s="122">
        <v>431280</v>
      </c>
      <c r="L484" s="122">
        <v>0</v>
      </c>
      <c r="M484" s="122">
        <v>431280</v>
      </c>
      <c r="N484" s="122">
        <v>402880</v>
      </c>
      <c r="O484" s="122">
        <v>0</v>
      </c>
      <c r="P484" s="122">
        <v>0</v>
      </c>
      <c r="Q484" s="262"/>
    </row>
    <row r="485" spans="1:17" ht="45" customHeight="1">
      <c r="A485" s="259"/>
      <c r="B485" s="259"/>
      <c r="C485" s="263"/>
      <c r="D485" s="261"/>
      <c r="E485" s="132" t="s">
        <v>8</v>
      </c>
      <c r="F485" s="123"/>
      <c r="G485" s="122">
        <v>720</v>
      </c>
      <c r="H485" s="122">
        <v>0</v>
      </c>
      <c r="I485" s="122">
        <v>0</v>
      </c>
      <c r="J485" s="122">
        <v>0</v>
      </c>
      <c r="K485" s="122">
        <v>0</v>
      </c>
      <c r="L485" s="122">
        <v>0</v>
      </c>
      <c r="M485" s="122">
        <v>0</v>
      </c>
      <c r="N485" s="122">
        <v>720</v>
      </c>
      <c r="O485" s="122">
        <v>0</v>
      </c>
      <c r="P485" s="122">
        <v>0</v>
      </c>
      <c r="Q485" s="262"/>
    </row>
  </sheetData>
  <autoFilter ref="A5:S485"/>
  <mergeCells count="1048">
    <mergeCell ref="A2:Q2"/>
    <mergeCell ref="A4:C4"/>
    <mergeCell ref="D4:D5"/>
    <mergeCell ref="E4:E5"/>
    <mergeCell ref="F4:F5"/>
    <mergeCell ref="G4:G5"/>
    <mergeCell ref="H4:J4"/>
    <mergeCell ref="K4:M4"/>
    <mergeCell ref="N4:N5"/>
    <mergeCell ref="O4:O5"/>
    <mergeCell ref="A12:A14"/>
    <mergeCell ref="B12:B14"/>
    <mergeCell ref="C12:C14"/>
    <mergeCell ref="D12:D14"/>
    <mergeCell ref="Q12:Q14"/>
    <mergeCell ref="S12:S14"/>
    <mergeCell ref="A9:A11"/>
    <mergeCell ref="B9:B11"/>
    <mergeCell ref="C9:C11"/>
    <mergeCell ref="D9:D11"/>
    <mergeCell ref="Q9:Q11"/>
    <mergeCell ref="S9:S11"/>
    <mergeCell ref="P4:P5"/>
    <mergeCell ref="Q4:Q5"/>
    <mergeCell ref="R4:R5"/>
    <mergeCell ref="S4:S5"/>
    <mergeCell ref="A6:C8"/>
    <mergeCell ref="D6:D8"/>
    <mergeCell ref="F6:F8"/>
    <mergeCell ref="R6:R8"/>
    <mergeCell ref="S18:S20"/>
    <mergeCell ref="A21:A23"/>
    <mergeCell ref="B21:B23"/>
    <mergeCell ref="C21:C23"/>
    <mergeCell ref="D21:D23"/>
    <mergeCell ref="Q21:Q23"/>
    <mergeCell ref="R21:R23"/>
    <mergeCell ref="S21:S23"/>
    <mergeCell ref="A18:A20"/>
    <mergeCell ref="B18:B20"/>
    <mergeCell ref="C18:C20"/>
    <mergeCell ref="D18:D20"/>
    <mergeCell ref="Q18:Q20"/>
    <mergeCell ref="R18:R20"/>
    <mergeCell ref="A15:A17"/>
    <mergeCell ref="B15:B17"/>
    <mergeCell ref="C15:C17"/>
    <mergeCell ref="D15:D17"/>
    <mergeCell ref="Q15:Q17"/>
    <mergeCell ref="S15:S17"/>
    <mergeCell ref="S27:S29"/>
    <mergeCell ref="A30:A32"/>
    <mergeCell ref="B30:B32"/>
    <mergeCell ref="C30:C32"/>
    <mergeCell ref="D30:D32"/>
    <mergeCell ref="Q30:Q32"/>
    <mergeCell ref="R30:R32"/>
    <mergeCell ref="S30:S32"/>
    <mergeCell ref="A27:A29"/>
    <mergeCell ref="B27:B29"/>
    <mergeCell ref="C27:C29"/>
    <mergeCell ref="D27:D29"/>
    <mergeCell ref="Q27:Q29"/>
    <mergeCell ref="R27:R29"/>
    <mergeCell ref="A24:A26"/>
    <mergeCell ref="B24:B26"/>
    <mergeCell ref="C24:C26"/>
    <mergeCell ref="D24:D26"/>
    <mergeCell ref="Q24:Q26"/>
    <mergeCell ref="S24:S26"/>
    <mergeCell ref="S39:S41"/>
    <mergeCell ref="A42:A44"/>
    <mergeCell ref="B42:B44"/>
    <mergeCell ref="C42:C44"/>
    <mergeCell ref="D42:D44"/>
    <mergeCell ref="Q42:Q44"/>
    <mergeCell ref="R42:R44"/>
    <mergeCell ref="S42:S44"/>
    <mergeCell ref="A39:A41"/>
    <mergeCell ref="B39:B41"/>
    <mergeCell ref="C39:C41"/>
    <mergeCell ref="D39:D41"/>
    <mergeCell ref="Q39:Q41"/>
    <mergeCell ref="R39:R41"/>
    <mergeCell ref="S33:S35"/>
    <mergeCell ref="A36:A38"/>
    <mergeCell ref="B36:B38"/>
    <mergeCell ref="C36:C38"/>
    <mergeCell ref="D36:D38"/>
    <mergeCell ref="Q36:Q38"/>
    <mergeCell ref="R36:R38"/>
    <mergeCell ref="A33:A35"/>
    <mergeCell ref="B33:B35"/>
    <mergeCell ref="C33:C35"/>
    <mergeCell ref="D33:D35"/>
    <mergeCell ref="Q33:Q35"/>
    <mergeCell ref="R33:R35"/>
    <mergeCell ref="A51:A53"/>
    <mergeCell ref="B51:B53"/>
    <mergeCell ref="C51:C53"/>
    <mergeCell ref="D51:D53"/>
    <mergeCell ref="Q51:Q53"/>
    <mergeCell ref="R51:R53"/>
    <mergeCell ref="S45:S47"/>
    <mergeCell ref="A48:A50"/>
    <mergeCell ref="B48:B50"/>
    <mergeCell ref="C48:C50"/>
    <mergeCell ref="D48:D50"/>
    <mergeCell ref="Q48:Q50"/>
    <mergeCell ref="R48:R50"/>
    <mergeCell ref="S48:S50"/>
    <mergeCell ref="A45:A47"/>
    <mergeCell ref="B45:B47"/>
    <mergeCell ref="C45:C47"/>
    <mergeCell ref="D45:D47"/>
    <mergeCell ref="Q45:Q47"/>
    <mergeCell ref="R45:R47"/>
    <mergeCell ref="S60:S62"/>
    <mergeCell ref="A63:A65"/>
    <mergeCell ref="B63:B65"/>
    <mergeCell ref="C63:C65"/>
    <mergeCell ref="D63:D65"/>
    <mergeCell ref="Q63:Q65"/>
    <mergeCell ref="R63:R65"/>
    <mergeCell ref="S63:S65"/>
    <mergeCell ref="A60:A62"/>
    <mergeCell ref="B60:B62"/>
    <mergeCell ref="C60:C62"/>
    <mergeCell ref="D60:D62"/>
    <mergeCell ref="Q60:Q62"/>
    <mergeCell ref="R60:R62"/>
    <mergeCell ref="S54:S56"/>
    <mergeCell ref="A57:A59"/>
    <mergeCell ref="B57:B59"/>
    <mergeCell ref="C57:C59"/>
    <mergeCell ref="D57:D59"/>
    <mergeCell ref="Q57:Q59"/>
    <mergeCell ref="R57:R59"/>
    <mergeCell ref="A54:A56"/>
    <mergeCell ref="B54:B56"/>
    <mergeCell ref="C54:C56"/>
    <mergeCell ref="D54:D56"/>
    <mergeCell ref="Q54:Q56"/>
    <mergeCell ref="R54:R56"/>
    <mergeCell ref="S72:S74"/>
    <mergeCell ref="A75:A77"/>
    <mergeCell ref="B75:B77"/>
    <mergeCell ref="C75:C77"/>
    <mergeCell ref="D75:D77"/>
    <mergeCell ref="Q75:Q77"/>
    <mergeCell ref="R75:R77"/>
    <mergeCell ref="S75:S77"/>
    <mergeCell ref="A72:A74"/>
    <mergeCell ref="B72:B74"/>
    <mergeCell ref="C72:C74"/>
    <mergeCell ref="D72:D74"/>
    <mergeCell ref="Q72:Q74"/>
    <mergeCell ref="R72:R74"/>
    <mergeCell ref="S66:S68"/>
    <mergeCell ref="A69:A71"/>
    <mergeCell ref="B69:B71"/>
    <mergeCell ref="C69:C71"/>
    <mergeCell ref="D69:D71"/>
    <mergeCell ref="Q69:Q71"/>
    <mergeCell ref="R69:R71"/>
    <mergeCell ref="S69:S71"/>
    <mergeCell ref="A66:A68"/>
    <mergeCell ref="B66:B68"/>
    <mergeCell ref="C66:C68"/>
    <mergeCell ref="D66:D68"/>
    <mergeCell ref="Q66:Q68"/>
    <mergeCell ref="R66:R68"/>
    <mergeCell ref="A87:A89"/>
    <mergeCell ref="B87:B89"/>
    <mergeCell ref="C87:C89"/>
    <mergeCell ref="D87:D89"/>
    <mergeCell ref="Q87:Q89"/>
    <mergeCell ref="R87:R89"/>
    <mergeCell ref="A84:A86"/>
    <mergeCell ref="B84:B86"/>
    <mergeCell ref="C84:C86"/>
    <mergeCell ref="D84:D86"/>
    <mergeCell ref="Q84:Q86"/>
    <mergeCell ref="R84:R86"/>
    <mergeCell ref="S78:S80"/>
    <mergeCell ref="A81:A83"/>
    <mergeCell ref="B81:B83"/>
    <mergeCell ref="C81:C83"/>
    <mergeCell ref="D81:D83"/>
    <mergeCell ref="Q81:Q83"/>
    <mergeCell ref="R81:R83"/>
    <mergeCell ref="A78:A80"/>
    <mergeCell ref="B78:B80"/>
    <mergeCell ref="C78:C80"/>
    <mergeCell ref="D78:D80"/>
    <mergeCell ref="Q78:Q80"/>
    <mergeCell ref="R78:R80"/>
    <mergeCell ref="S96:S98"/>
    <mergeCell ref="A99:A101"/>
    <mergeCell ref="B99:B101"/>
    <mergeCell ref="C99:C101"/>
    <mergeCell ref="D99:D101"/>
    <mergeCell ref="Q99:Q101"/>
    <mergeCell ref="R99:R101"/>
    <mergeCell ref="S99:S101"/>
    <mergeCell ref="A96:A98"/>
    <mergeCell ref="B96:B98"/>
    <mergeCell ref="C96:C98"/>
    <mergeCell ref="D96:D98"/>
    <mergeCell ref="Q96:Q98"/>
    <mergeCell ref="R96:R98"/>
    <mergeCell ref="S90:S92"/>
    <mergeCell ref="A93:A95"/>
    <mergeCell ref="B93:B95"/>
    <mergeCell ref="C93:C95"/>
    <mergeCell ref="D93:D95"/>
    <mergeCell ref="Q93:Q95"/>
    <mergeCell ref="R93:R95"/>
    <mergeCell ref="S93:S95"/>
    <mergeCell ref="A90:A92"/>
    <mergeCell ref="B90:B92"/>
    <mergeCell ref="C90:C92"/>
    <mergeCell ref="D90:D92"/>
    <mergeCell ref="Q90:Q92"/>
    <mergeCell ref="R90:R92"/>
    <mergeCell ref="S108:S110"/>
    <mergeCell ref="A111:A113"/>
    <mergeCell ref="B111:B113"/>
    <mergeCell ref="C111:C113"/>
    <mergeCell ref="D111:D113"/>
    <mergeCell ref="Q111:Q113"/>
    <mergeCell ref="R111:R113"/>
    <mergeCell ref="S111:S113"/>
    <mergeCell ref="A108:A110"/>
    <mergeCell ref="B108:B110"/>
    <mergeCell ref="C108:C110"/>
    <mergeCell ref="D108:D110"/>
    <mergeCell ref="Q108:Q110"/>
    <mergeCell ref="R108:R110"/>
    <mergeCell ref="S102:S104"/>
    <mergeCell ref="A105:A107"/>
    <mergeCell ref="B105:B107"/>
    <mergeCell ref="C105:C107"/>
    <mergeCell ref="D105:D107"/>
    <mergeCell ref="Q105:Q107"/>
    <mergeCell ref="R105:R107"/>
    <mergeCell ref="A102:A104"/>
    <mergeCell ref="B102:B104"/>
    <mergeCell ref="C102:C104"/>
    <mergeCell ref="D102:D104"/>
    <mergeCell ref="Q102:Q104"/>
    <mergeCell ref="R102:R104"/>
    <mergeCell ref="S120:S122"/>
    <mergeCell ref="A123:A125"/>
    <mergeCell ref="B123:B125"/>
    <mergeCell ref="C123:C125"/>
    <mergeCell ref="D123:D125"/>
    <mergeCell ref="Q123:Q125"/>
    <mergeCell ref="R123:R125"/>
    <mergeCell ref="S123:S125"/>
    <mergeCell ref="A120:A122"/>
    <mergeCell ref="B120:B122"/>
    <mergeCell ref="C120:C122"/>
    <mergeCell ref="D120:D122"/>
    <mergeCell ref="Q120:Q122"/>
    <mergeCell ref="R120:R122"/>
    <mergeCell ref="S114:S116"/>
    <mergeCell ref="A117:A119"/>
    <mergeCell ref="B117:B119"/>
    <mergeCell ref="C117:C119"/>
    <mergeCell ref="D117:D119"/>
    <mergeCell ref="Q117:Q119"/>
    <mergeCell ref="R117:R119"/>
    <mergeCell ref="A114:A116"/>
    <mergeCell ref="B114:B116"/>
    <mergeCell ref="C114:C116"/>
    <mergeCell ref="D114:D116"/>
    <mergeCell ref="Q114:Q116"/>
    <mergeCell ref="R114:R116"/>
    <mergeCell ref="A132:A134"/>
    <mergeCell ref="B132:B134"/>
    <mergeCell ref="C132:C134"/>
    <mergeCell ref="D132:D134"/>
    <mergeCell ref="Q132:Q134"/>
    <mergeCell ref="R132:R134"/>
    <mergeCell ref="A129:A131"/>
    <mergeCell ref="B129:B131"/>
    <mergeCell ref="C129:C131"/>
    <mergeCell ref="D129:D131"/>
    <mergeCell ref="Q129:Q131"/>
    <mergeCell ref="R129:R131"/>
    <mergeCell ref="A126:A128"/>
    <mergeCell ref="B126:B128"/>
    <mergeCell ref="C126:C128"/>
    <mergeCell ref="D126:D128"/>
    <mergeCell ref="Q126:Q128"/>
    <mergeCell ref="R126:R128"/>
    <mergeCell ref="A141:A143"/>
    <mergeCell ref="B141:B143"/>
    <mergeCell ref="C141:C143"/>
    <mergeCell ref="D141:D143"/>
    <mergeCell ref="Q141:Q143"/>
    <mergeCell ref="R141:R143"/>
    <mergeCell ref="A138:A140"/>
    <mergeCell ref="B138:B140"/>
    <mergeCell ref="C138:C140"/>
    <mergeCell ref="D138:D140"/>
    <mergeCell ref="Q138:Q140"/>
    <mergeCell ref="R138:R140"/>
    <mergeCell ref="A135:A137"/>
    <mergeCell ref="B135:B137"/>
    <mergeCell ref="C135:C137"/>
    <mergeCell ref="D135:D137"/>
    <mergeCell ref="Q135:Q137"/>
    <mergeCell ref="R135:R137"/>
    <mergeCell ref="A153:A155"/>
    <mergeCell ref="B153:B155"/>
    <mergeCell ref="C153:C155"/>
    <mergeCell ref="D153:D155"/>
    <mergeCell ref="Q153:Q155"/>
    <mergeCell ref="R153:R155"/>
    <mergeCell ref="A150:A152"/>
    <mergeCell ref="B150:B152"/>
    <mergeCell ref="C150:C152"/>
    <mergeCell ref="D150:D152"/>
    <mergeCell ref="Q150:Q152"/>
    <mergeCell ref="R150:R152"/>
    <mergeCell ref="S144:S146"/>
    <mergeCell ref="A147:A149"/>
    <mergeCell ref="B147:B149"/>
    <mergeCell ref="C147:C149"/>
    <mergeCell ref="D147:D149"/>
    <mergeCell ref="Q147:Q149"/>
    <mergeCell ref="R147:R149"/>
    <mergeCell ref="S147:S149"/>
    <mergeCell ref="A144:A146"/>
    <mergeCell ref="B144:B146"/>
    <mergeCell ref="C144:C146"/>
    <mergeCell ref="D144:D146"/>
    <mergeCell ref="Q144:Q146"/>
    <mergeCell ref="R144:R146"/>
    <mergeCell ref="S162:S164"/>
    <mergeCell ref="A165:A167"/>
    <mergeCell ref="B165:B167"/>
    <mergeCell ref="C165:C167"/>
    <mergeCell ref="D165:D167"/>
    <mergeCell ref="Q165:Q167"/>
    <mergeCell ref="R165:R167"/>
    <mergeCell ref="A162:A164"/>
    <mergeCell ref="B162:B164"/>
    <mergeCell ref="C162:C164"/>
    <mergeCell ref="D162:D164"/>
    <mergeCell ref="Q162:Q164"/>
    <mergeCell ref="R162:R164"/>
    <mergeCell ref="S156:S158"/>
    <mergeCell ref="A159:A161"/>
    <mergeCell ref="B159:B161"/>
    <mergeCell ref="C159:C161"/>
    <mergeCell ref="D159:D161"/>
    <mergeCell ref="Q159:Q161"/>
    <mergeCell ref="R159:R161"/>
    <mergeCell ref="A156:A158"/>
    <mergeCell ref="B156:B158"/>
    <mergeCell ref="C156:C158"/>
    <mergeCell ref="D156:D158"/>
    <mergeCell ref="Q156:Q158"/>
    <mergeCell ref="R156:R158"/>
    <mergeCell ref="S174:S176"/>
    <mergeCell ref="A177:A179"/>
    <mergeCell ref="B177:B179"/>
    <mergeCell ref="C177:C179"/>
    <mergeCell ref="D177:D179"/>
    <mergeCell ref="Q177:Q179"/>
    <mergeCell ref="R177:R179"/>
    <mergeCell ref="A174:A176"/>
    <mergeCell ref="B174:B176"/>
    <mergeCell ref="C174:C176"/>
    <mergeCell ref="D174:D176"/>
    <mergeCell ref="Q174:Q176"/>
    <mergeCell ref="R174:R176"/>
    <mergeCell ref="S168:S170"/>
    <mergeCell ref="A171:A173"/>
    <mergeCell ref="B171:B173"/>
    <mergeCell ref="C171:C173"/>
    <mergeCell ref="D171:D173"/>
    <mergeCell ref="Q171:Q173"/>
    <mergeCell ref="R171:R173"/>
    <mergeCell ref="A168:A170"/>
    <mergeCell ref="B168:B170"/>
    <mergeCell ref="C168:C170"/>
    <mergeCell ref="D168:D170"/>
    <mergeCell ref="Q168:Q170"/>
    <mergeCell ref="R168:R170"/>
    <mergeCell ref="A186:A188"/>
    <mergeCell ref="B186:B188"/>
    <mergeCell ref="C186:C188"/>
    <mergeCell ref="D186:D188"/>
    <mergeCell ref="Q186:Q188"/>
    <mergeCell ref="A189:A191"/>
    <mergeCell ref="B189:B191"/>
    <mergeCell ref="C189:C191"/>
    <mergeCell ref="D189:D191"/>
    <mergeCell ref="Q189:Q191"/>
    <mergeCell ref="A183:A185"/>
    <mergeCell ref="B183:B185"/>
    <mergeCell ref="C183:C185"/>
    <mergeCell ref="D183:D185"/>
    <mergeCell ref="Q183:Q185"/>
    <mergeCell ref="S183:S185"/>
    <mergeCell ref="A180:A182"/>
    <mergeCell ref="B180:B182"/>
    <mergeCell ref="C180:C182"/>
    <mergeCell ref="D180:D182"/>
    <mergeCell ref="Q180:Q182"/>
    <mergeCell ref="S180:S182"/>
    <mergeCell ref="S195:S197"/>
    <mergeCell ref="A198:A200"/>
    <mergeCell ref="B198:B200"/>
    <mergeCell ref="C198:C200"/>
    <mergeCell ref="D198:D200"/>
    <mergeCell ref="Q198:Q200"/>
    <mergeCell ref="S198:S200"/>
    <mergeCell ref="A192:A194"/>
    <mergeCell ref="B192:B194"/>
    <mergeCell ref="C192:C194"/>
    <mergeCell ref="D192:D194"/>
    <mergeCell ref="Q192:Q194"/>
    <mergeCell ref="A195:A197"/>
    <mergeCell ref="B195:B197"/>
    <mergeCell ref="C195:C197"/>
    <mergeCell ref="D195:D197"/>
    <mergeCell ref="Q195:Q197"/>
    <mergeCell ref="S207:S209"/>
    <mergeCell ref="A210:A212"/>
    <mergeCell ref="B210:B212"/>
    <mergeCell ref="C210:C212"/>
    <mergeCell ref="D210:D212"/>
    <mergeCell ref="Q210:Q212"/>
    <mergeCell ref="R210:R212"/>
    <mergeCell ref="S210:S212"/>
    <mergeCell ref="A207:A209"/>
    <mergeCell ref="B207:B209"/>
    <mergeCell ref="C207:C209"/>
    <mergeCell ref="D207:D209"/>
    <mergeCell ref="Q207:Q209"/>
    <mergeCell ref="R207:R209"/>
    <mergeCell ref="S201:S203"/>
    <mergeCell ref="A204:A206"/>
    <mergeCell ref="B204:B206"/>
    <mergeCell ref="C204:C206"/>
    <mergeCell ref="D204:D206"/>
    <mergeCell ref="Q204:Q206"/>
    <mergeCell ref="R204:R206"/>
    <mergeCell ref="A201:A203"/>
    <mergeCell ref="B201:B203"/>
    <mergeCell ref="C201:C203"/>
    <mergeCell ref="D201:D203"/>
    <mergeCell ref="Q201:Q203"/>
    <mergeCell ref="R201:R203"/>
    <mergeCell ref="S219:S221"/>
    <mergeCell ref="A222:A224"/>
    <mergeCell ref="B222:B224"/>
    <mergeCell ref="C222:C224"/>
    <mergeCell ref="D222:D224"/>
    <mergeCell ref="Q222:Q224"/>
    <mergeCell ref="R222:R224"/>
    <mergeCell ref="S222:S224"/>
    <mergeCell ref="A219:A221"/>
    <mergeCell ref="B219:B221"/>
    <mergeCell ref="C219:C221"/>
    <mergeCell ref="D219:D221"/>
    <mergeCell ref="Q219:Q221"/>
    <mergeCell ref="R219:R221"/>
    <mergeCell ref="S213:S215"/>
    <mergeCell ref="A216:A218"/>
    <mergeCell ref="B216:B218"/>
    <mergeCell ref="C216:C218"/>
    <mergeCell ref="D216:D218"/>
    <mergeCell ref="Q216:Q218"/>
    <mergeCell ref="R216:R218"/>
    <mergeCell ref="A213:A215"/>
    <mergeCell ref="B213:B215"/>
    <mergeCell ref="C213:C215"/>
    <mergeCell ref="D213:D215"/>
    <mergeCell ref="Q213:Q215"/>
    <mergeCell ref="R213:R215"/>
    <mergeCell ref="A231:A233"/>
    <mergeCell ref="B231:B233"/>
    <mergeCell ref="C231:C233"/>
    <mergeCell ref="D231:D233"/>
    <mergeCell ref="Q231:Q233"/>
    <mergeCell ref="R231:R233"/>
    <mergeCell ref="S225:S227"/>
    <mergeCell ref="A228:A230"/>
    <mergeCell ref="B228:B230"/>
    <mergeCell ref="C228:C230"/>
    <mergeCell ref="D228:D230"/>
    <mergeCell ref="Q228:Q230"/>
    <mergeCell ref="S228:S230"/>
    <mergeCell ref="A225:A227"/>
    <mergeCell ref="B225:B227"/>
    <mergeCell ref="C225:C227"/>
    <mergeCell ref="D225:D227"/>
    <mergeCell ref="Q225:Q227"/>
    <mergeCell ref="R225:R227"/>
    <mergeCell ref="S237:S239"/>
    <mergeCell ref="A240:A242"/>
    <mergeCell ref="B240:B242"/>
    <mergeCell ref="C240:C242"/>
    <mergeCell ref="D240:D242"/>
    <mergeCell ref="Q240:Q242"/>
    <mergeCell ref="R240:R242"/>
    <mergeCell ref="S240:S242"/>
    <mergeCell ref="A237:A239"/>
    <mergeCell ref="B237:B239"/>
    <mergeCell ref="C237:C239"/>
    <mergeCell ref="D237:D239"/>
    <mergeCell ref="Q237:Q239"/>
    <mergeCell ref="R237:R239"/>
    <mergeCell ref="A234:A236"/>
    <mergeCell ref="B234:B236"/>
    <mergeCell ref="C234:C236"/>
    <mergeCell ref="D234:D236"/>
    <mergeCell ref="Q234:Q236"/>
    <mergeCell ref="R234:R236"/>
    <mergeCell ref="S249:S251"/>
    <mergeCell ref="A252:A254"/>
    <mergeCell ref="B252:B254"/>
    <mergeCell ref="C252:C254"/>
    <mergeCell ref="D252:D254"/>
    <mergeCell ref="Q252:Q254"/>
    <mergeCell ref="S252:S254"/>
    <mergeCell ref="A249:A251"/>
    <mergeCell ref="B249:B251"/>
    <mergeCell ref="C249:C251"/>
    <mergeCell ref="D249:D251"/>
    <mergeCell ref="Q249:Q251"/>
    <mergeCell ref="R249:R251"/>
    <mergeCell ref="S243:S245"/>
    <mergeCell ref="A246:A248"/>
    <mergeCell ref="B246:B248"/>
    <mergeCell ref="C246:C248"/>
    <mergeCell ref="D246:D248"/>
    <mergeCell ref="Q246:Q248"/>
    <mergeCell ref="R246:R248"/>
    <mergeCell ref="S246:S248"/>
    <mergeCell ref="A243:A245"/>
    <mergeCell ref="B243:B245"/>
    <mergeCell ref="C243:C245"/>
    <mergeCell ref="D243:D245"/>
    <mergeCell ref="Q243:Q245"/>
    <mergeCell ref="R243:R245"/>
    <mergeCell ref="A261:A263"/>
    <mergeCell ref="B261:B263"/>
    <mergeCell ref="C261:C263"/>
    <mergeCell ref="D261:D263"/>
    <mergeCell ref="Q261:Q263"/>
    <mergeCell ref="S261:S263"/>
    <mergeCell ref="A258:A260"/>
    <mergeCell ref="B258:B260"/>
    <mergeCell ref="C258:C260"/>
    <mergeCell ref="D258:D260"/>
    <mergeCell ref="Q258:Q260"/>
    <mergeCell ref="S258:S260"/>
    <mergeCell ref="A255:A257"/>
    <mergeCell ref="B255:B257"/>
    <mergeCell ref="C255:C257"/>
    <mergeCell ref="D255:D257"/>
    <mergeCell ref="Q255:Q257"/>
    <mergeCell ref="S255:S257"/>
    <mergeCell ref="A270:A272"/>
    <mergeCell ref="B270:B272"/>
    <mergeCell ref="C270:C272"/>
    <mergeCell ref="D270:D272"/>
    <mergeCell ref="Q270:Q272"/>
    <mergeCell ref="S270:S272"/>
    <mergeCell ref="A267:A269"/>
    <mergeCell ref="B267:B269"/>
    <mergeCell ref="C267:C269"/>
    <mergeCell ref="D267:D269"/>
    <mergeCell ref="Q267:Q269"/>
    <mergeCell ref="S267:S269"/>
    <mergeCell ref="A264:A266"/>
    <mergeCell ref="B264:B266"/>
    <mergeCell ref="C264:C266"/>
    <mergeCell ref="D264:D266"/>
    <mergeCell ref="Q264:Q266"/>
    <mergeCell ref="S264:S266"/>
    <mergeCell ref="A279:A281"/>
    <mergeCell ref="B279:B281"/>
    <mergeCell ref="C279:C281"/>
    <mergeCell ref="D279:D281"/>
    <mergeCell ref="Q279:Q281"/>
    <mergeCell ref="A282:A284"/>
    <mergeCell ref="B282:B284"/>
    <mergeCell ref="C282:C284"/>
    <mergeCell ref="D282:D284"/>
    <mergeCell ref="Q282:Q284"/>
    <mergeCell ref="A273:A275"/>
    <mergeCell ref="B273:B275"/>
    <mergeCell ref="C273:C275"/>
    <mergeCell ref="D273:D275"/>
    <mergeCell ref="Q273:Q275"/>
    <mergeCell ref="A276:A278"/>
    <mergeCell ref="B276:B278"/>
    <mergeCell ref="C276:C278"/>
    <mergeCell ref="D276:D278"/>
    <mergeCell ref="Q276:Q278"/>
    <mergeCell ref="S288:S290"/>
    <mergeCell ref="A291:A293"/>
    <mergeCell ref="B291:B293"/>
    <mergeCell ref="C291:C293"/>
    <mergeCell ref="D291:D293"/>
    <mergeCell ref="Q291:Q293"/>
    <mergeCell ref="S291:S293"/>
    <mergeCell ref="A285:A287"/>
    <mergeCell ref="B285:B287"/>
    <mergeCell ref="C285:C287"/>
    <mergeCell ref="D285:D287"/>
    <mergeCell ref="Q285:Q287"/>
    <mergeCell ref="A288:A290"/>
    <mergeCell ref="B288:B290"/>
    <mergeCell ref="C288:C290"/>
    <mergeCell ref="D288:D290"/>
    <mergeCell ref="Q288:Q290"/>
    <mergeCell ref="S297:S299"/>
    <mergeCell ref="A300:A302"/>
    <mergeCell ref="B300:B302"/>
    <mergeCell ref="C300:C302"/>
    <mergeCell ref="D300:D302"/>
    <mergeCell ref="Q300:Q302"/>
    <mergeCell ref="R300:R302"/>
    <mergeCell ref="S300:S302"/>
    <mergeCell ref="A297:A299"/>
    <mergeCell ref="B297:B299"/>
    <mergeCell ref="C297:C299"/>
    <mergeCell ref="D297:D299"/>
    <mergeCell ref="Q297:Q299"/>
    <mergeCell ref="R297:R299"/>
    <mergeCell ref="A294:A296"/>
    <mergeCell ref="B294:B296"/>
    <mergeCell ref="C294:C296"/>
    <mergeCell ref="D294:D296"/>
    <mergeCell ref="Q294:Q296"/>
    <mergeCell ref="S294:S296"/>
    <mergeCell ref="A309:A311"/>
    <mergeCell ref="B309:B311"/>
    <mergeCell ref="C309:C311"/>
    <mergeCell ref="D309:D311"/>
    <mergeCell ref="Q309:Q311"/>
    <mergeCell ref="R309:R311"/>
    <mergeCell ref="S303:S305"/>
    <mergeCell ref="A306:A308"/>
    <mergeCell ref="B306:B308"/>
    <mergeCell ref="C306:C308"/>
    <mergeCell ref="D306:D308"/>
    <mergeCell ref="Q306:Q308"/>
    <mergeCell ref="R306:R308"/>
    <mergeCell ref="S306:S308"/>
    <mergeCell ref="A303:A305"/>
    <mergeCell ref="B303:B305"/>
    <mergeCell ref="C303:C305"/>
    <mergeCell ref="D303:D305"/>
    <mergeCell ref="Q303:Q305"/>
    <mergeCell ref="R303:R305"/>
    <mergeCell ref="S318:S320"/>
    <mergeCell ref="A321:A323"/>
    <mergeCell ref="B321:B323"/>
    <mergeCell ref="C321:C323"/>
    <mergeCell ref="D321:D323"/>
    <mergeCell ref="Q321:Q323"/>
    <mergeCell ref="R321:R323"/>
    <mergeCell ref="S321:S323"/>
    <mergeCell ref="A318:A320"/>
    <mergeCell ref="B318:B320"/>
    <mergeCell ref="C318:C320"/>
    <mergeCell ref="D318:D320"/>
    <mergeCell ref="Q318:Q320"/>
    <mergeCell ref="R318:R320"/>
    <mergeCell ref="S312:S314"/>
    <mergeCell ref="A315:A317"/>
    <mergeCell ref="B315:B317"/>
    <mergeCell ref="C315:C317"/>
    <mergeCell ref="D315:D317"/>
    <mergeCell ref="Q315:Q317"/>
    <mergeCell ref="R315:R317"/>
    <mergeCell ref="S315:S317"/>
    <mergeCell ref="A312:A314"/>
    <mergeCell ref="B312:B314"/>
    <mergeCell ref="C312:C314"/>
    <mergeCell ref="D312:D314"/>
    <mergeCell ref="Q312:Q314"/>
    <mergeCell ref="R312:R314"/>
    <mergeCell ref="A330:A332"/>
    <mergeCell ref="B330:B332"/>
    <mergeCell ref="C330:C332"/>
    <mergeCell ref="D330:D332"/>
    <mergeCell ref="Q330:Q332"/>
    <mergeCell ref="R330:R332"/>
    <mergeCell ref="S324:S326"/>
    <mergeCell ref="A327:A329"/>
    <mergeCell ref="B327:B329"/>
    <mergeCell ref="C327:C329"/>
    <mergeCell ref="D327:D329"/>
    <mergeCell ref="Q327:Q329"/>
    <mergeCell ref="R327:R329"/>
    <mergeCell ref="S327:S329"/>
    <mergeCell ref="A324:A326"/>
    <mergeCell ref="B324:B326"/>
    <mergeCell ref="C324:C326"/>
    <mergeCell ref="D324:D326"/>
    <mergeCell ref="Q324:Q326"/>
    <mergeCell ref="R324:R326"/>
    <mergeCell ref="S339:S341"/>
    <mergeCell ref="A342:A344"/>
    <mergeCell ref="B342:B344"/>
    <mergeCell ref="C342:C344"/>
    <mergeCell ref="D342:D344"/>
    <mergeCell ref="Q342:Q344"/>
    <mergeCell ref="R342:R344"/>
    <mergeCell ref="S342:S344"/>
    <mergeCell ref="A339:A341"/>
    <mergeCell ref="B339:B341"/>
    <mergeCell ref="C339:C341"/>
    <mergeCell ref="D339:D341"/>
    <mergeCell ref="Q339:Q341"/>
    <mergeCell ref="R339:R341"/>
    <mergeCell ref="S333:S335"/>
    <mergeCell ref="A336:A338"/>
    <mergeCell ref="B336:B338"/>
    <mergeCell ref="C336:C338"/>
    <mergeCell ref="D336:D338"/>
    <mergeCell ref="Q336:Q338"/>
    <mergeCell ref="R336:R338"/>
    <mergeCell ref="S336:S338"/>
    <mergeCell ref="A333:A335"/>
    <mergeCell ref="B333:B335"/>
    <mergeCell ref="C333:C335"/>
    <mergeCell ref="D333:D335"/>
    <mergeCell ref="Q333:Q335"/>
    <mergeCell ref="R333:R335"/>
    <mergeCell ref="S351:S353"/>
    <mergeCell ref="A354:A356"/>
    <mergeCell ref="B354:B356"/>
    <mergeCell ref="C354:C356"/>
    <mergeCell ref="D354:D356"/>
    <mergeCell ref="Q354:Q356"/>
    <mergeCell ref="R354:R356"/>
    <mergeCell ref="A351:A353"/>
    <mergeCell ref="B351:B353"/>
    <mergeCell ref="C351:C353"/>
    <mergeCell ref="D351:D353"/>
    <mergeCell ref="Q351:Q353"/>
    <mergeCell ref="R351:R353"/>
    <mergeCell ref="S345:S347"/>
    <mergeCell ref="A348:A350"/>
    <mergeCell ref="B348:B350"/>
    <mergeCell ref="C348:C350"/>
    <mergeCell ref="D348:D350"/>
    <mergeCell ref="Q348:Q350"/>
    <mergeCell ref="R348:R350"/>
    <mergeCell ref="S348:S350"/>
    <mergeCell ref="A345:A347"/>
    <mergeCell ref="B345:B347"/>
    <mergeCell ref="C345:C347"/>
    <mergeCell ref="D345:D347"/>
    <mergeCell ref="Q345:Q347"/>
    <mergeCell ref="R345:R347"/>
    <mergeCell ref="S363:S365"/>
    <mergeCell ref="A366:A368"/>
    <mergeCell ref="B366:B368"/>
    <mergeCell ref="C366:C368"/>
    <mergeCell ref="D366:D368"/>
    <mergeCell ref="Q366:Q368"/>
    <mergeCell ref="R366:R368"/>
    <mergeCell ref="A363:A365"/>
    <mergeCell ref="B363:B365"/>
    <mergeCell ref="C363:C365"/>
    <mergeCell ref="D363:D365"/>
    <mergeCell ref="Q363:Q365"/>
    <mergeCell ref="R363:R365"/>
    <mergeCell ref="S357:S359"/>
    <mergeCell ref="A360:A362"/>
    <mergeCell ref="B360:B362"/>
    <mergeCell ref="C360:C362"/>
    <mergeCell ref="D360:D362"/>
    <mergeCell ref="Q360:Q362"/>
    <mergeCell ref="R360:R362"/>
    <mergeCell ref="A357:A359"/>
    <mergeCell ref="B357:B359"/>
    <mergeCell ref="C357:C359"/>
    <mergeCell ref="D357:D359"/>
    <mergeCell ref="Q357:Q359"/>
    <mergeCell ref="R357:R359"/>
    <mergeCell ref="A375:A377"/>
    <mergeCell ref="B375:B377"/>
    <mergeCell ref="C375:C377"/>
    <mergeCell ref="D375:D377"/>
    <mergeCell ref="Q375:Q377"/>
    <mergeCell ref="R375:R377"/>
    <mergeCell ref="A372:A374"/>
    <mergeCell ref="B372:B374"/>
    <mergeCell ref="C372:C374"/>
    <mergeCell ref="D372:D374"/>
    <mergeCell ref="Q372:Q374"/>
    <mergeCell ref="R372:R374"/>
    <mergeCell ref="A369:A371"/>
    <mergeCell ref="B369:B371"/>
    <mergeCell ref="C369:C371"/>
    <mergeCell ref="D369:D371"/>
    <mergeCell ref="Q369:Q371"/>
    <mergeCell ref="R369:R371"/>
    <mergeCell ref="S384:S386"/>
    <mergeCell ref="A387:A389"/>
    <mergeCell ref="B387:B389"/>
    <mergeCell ref="C387:C389"/>
    <mergeCell ref="D387:D389"/>
    <mergeCell ref="Q387:Q389"/>
    <mergeCell ref="R387:R389"/>
    <mergeCell ref="A384:A386"/>
    <mergeCell ref="B384:B386"/>
    <mergeCell ref="C384:C386"/>
    <mergeCell ref="D384:D386"/>
    <mergeCell ref="Q384:Q386"/>
    <mergeCell ref="R384:R386"/>
    <mergeCell ref="S378:S380"/>
    <mergeCell ref="A381:A383"/>
    <mergeCell ref="B381:B383"/>
    <mergeCell ref="C381:C383"/>
    <mergeCell ref="D381:D383"/>
    <mergeCell ref="Q381:Q383"/>
    <mergeCell ref="R381:R383"/>
    <mergeCell ref="S381:S383"/>
    <mergeCell ref="A378:A380"/>
    <mergeCell ref="B378:B380"/>
    <mergeCell ref="C378:C380"/>
    <mergeCell ref="D378:D380"/>
    <mergeCell ref="Q378:Q380"/>
    <mergeCell ref="R378:R380"/>
    <mergeCell ref="A396:A398"/>
    <mergeCell ref="B396:B398"/>
    <mergeCell ref="C396:C398"/>
    <mergeCell ref="D396:D398"/>
    <mergeCell ref="Q396:Q398"/>
    <mergeCell ref="S396:S398"/>
    <mergeCell ref="A393:A395"/>
    <mergeCell ref="B393:B395"/>
    <mergeCell ref="C393:C395"/>
    <mergeCell ref="D393:D395"/>
    <mergeCell ref="Q393:Q395"/>
    <mergeCell ref="R393:R395"/>
    <mergeCell ref="A390:A392"/>
    <mergeCell ref="B390:B392"/>
    <mergeCell ref="C390:C392"/>
    <mergeCell ref="D390:D392"/>
    <mergeCell ref="Q390:Q392"/>
    <mergeCell ref="R390:R392"/>
    <mergeCell ref="S402:S404"/>
    <mergeCell ref="A405:A407"/>
    <mergeCell ref="B405:B407"/>
    <mergeCell ref="C405:C407"/>
    <mergeCell ref="D405:D407"/>
    <mergeCell ref="Q405:Q407"/>
    <mergeCell ref="R405:R407"/>
    <mergeCell ref="S405:S407"/>
    <mergeCell ref="A402:A404"/>
    <mergeCell ref="B402:B404"/>
    <mergeCell ref="C402:C404"/>
    <mergeCell ref="D402:D404"/>
    <mergeCell ref="Q402:Q404"/>
    <mergeCell ref="R402:R404"/>
    <mergeCell ref="A399:A401"/>
    <mergeCell ref="B399:B401"/>
    <mergeCell ref="C399:C401"/>
    <mergeCell ref="D399:D401"/>
    <mergeCell ref="Q399:Q401"/>
    <mergeCell ref="S399:S401"/>
    <mergeCell ref="S414:S416"/>
    <mergeCell ref="A417:A419"/>
    <mergeCell ref="B417:B419"/>
    <mergeCell ref="C417:C419"/>
    <mergeCell ref="D417:D419"/>
    <mergeCell ref="Q417:Q419"/>
    <mergeCell ref="R417:R419"/>
    <mergeCell ref="A414:A416"/>
    <mergeCell ref="B414:B416"/>
    <mergeCell ref="C414:C416"/>
    <mergeCell ref="D414:D416"/>
    <mergeCell ref="Q414:Q416"/>
    <mergeCell ref="R414:R416"/>
    <mergeCell ref="S408:S410"/>
    <mergeCell ref="A411:A413"/>
    <mergeCell ref="B411:B413"/>
    <mergeCell ref="C411:C413"/>
    <mergeCell ref="D411:D413"/>
    <mergeCell ref="Q411:Q413"/>
    <mergeCell ref="R411:R413"/>
    <mergeCell ref="A408:A410"/>
    <mergeCell ref="B408:B410"/>
    <mergeCell ref="C408:C410"/>
    <mergeCell ref="D408:D410"/>
    <mergeCell ref="Q408:Q410"/>
    <mergeCell ref="R408:R410"/>
    <mergeCell ref="S426:S428"/>
    <mergeCell ref="A429:A431"/>
    <mergeCell ref="B429:B431"/>
    <mergeCell ref="C429:C431"/>
    <mergeCell ref="D429:D431"/>
    <mergeCell ref="Q429:Q431"/>
    <mergeCell ref="R429:R431"/>
    <mergeCell ref="A426:A428"/>
    <mergeCell ref="B426:B428"/>
    <mergeCell ref="C426:C428"/>
    <mergeCell ref="D426:D428"/>
    <mergeCell ref="Q426:Q428"/>
    <mergeCell ref="R426:R428"/>
    <mergeCell ref="S420:S422"/>
    <mergeCell ref="A423:A425"/>
    <mergeCell ref="B423:B425"/>
    <mergeCell ref="C423:C425"/>
    <mergeCell ref="D423:D425"/>
    <mergeCell ref="Q423:Q425"/>
    <mergeCell ref="S423:S425"/>
    <mergeCell ref="A420:A422"/>
    <mergeCell ref="B420:B422"/>
    <mergeCell ref="C420:C422"/>
    <mergeCell ref="D420:D422"/>
    <mergeCell ref="Q420:Q422"/>
    <mergeCell ref="R420:R422"/>
    <mergeCell ref="S435:S437"/>
    <mergeCell ref="A438:A440"/>
    <mergeCell ref="B438:B440"/>
    <mergeCell ref="C438:C440"/>
    <mergeCell ref="D438:D440"/>
    <mergeCell ref="Q438:Q440"/>
    <mergeCell ref="R438:R440"/>
    <mergeCell ref="S438:S440"/>
    <mergeCell ref="A435:A437"/>
    <mergeCell ref="B435:B437"/>
    <mergeCell ref="C435:C437"/>
    <mergeCell ref="D435:D437"/>
    <mergeCell ref="Q435:Q437"/>
    <mergeCell ref="R435:R437"/>
    <mergeCell ref="A432:A434"/>
    <mergeCell ref="B432:B434"/>
    <mergeCell ref="C432:C434"/>
    <mergeCell ref="D432:D434"/>
    <mergeCell ref="Q432:Q434"/>
    <mergeCell ref="R432:R434"/>
    <mergeCell ref="S444:S446"/>
    <mergeCell ref="A447:A449"/>
    <mergeCell ref="B447:B449"/>
    <mergeCell ref="C447:C449"/>
    <mergeCell ref="D447:D449"/>
    <mergeCell ref="Q447:Q449"/>
    <mergeCell ref="R447:R449"/>
    <mergeCell ref="S447:S449"/>
    <mergeCell ref="A444:A446"/>
    <mergeCell ref="B444:B446"/>
    <mergeCell ref="C444:C446"/>
    <mergeCell ref="D444:D446"/>
    <mergeCell ref="Q444:Q446"/>
    <mergeCell ref="R444:R446"/>
    <mergeCell ref="A441:A443"/>
    <mergeCell ref="B441:B443"/>
    <mergeCell ref="C441:C443"/>
    <mergeCell ref="D441:D443"/>
    <mergeCell ref="Q441:Q443"/>
    <mergeCell ref="R441:R443"/>
    <mergeCell ref="S456:S458"/>
    <mergeCell ref="A459:A461"/>
    <mergeCell ref="B459:B461"/>
    <mergeCell ref="C459:C461"/>
    <mergeCell ref="D459:D461"/>
    <mergeCell ref="Q459:Q461"/>
    <mergeCell ref="R459:R461"/>
    <mergeCell ref="S459:S461"/>
    <mergeCell ref="A456:A458"/>
    <mergeCell ref="B456:B458"/>
    <mergeCell ref="C456:C458"/>
    <mergeCell ref="D456:D458"/>
    <mergeCell ref="Q456:Q458"/>
    <mergeCell ref="R456:R458"/>
    <mergeCell ref="S450:S452"/>
    <mergeCell ref="A453:A455"/>
    <mergeCell ref="B453:B455"/>
    <mergeCell ref="C453:C455"/>
    <mergeCell ref="D453:D455"/>
    <mergeCell ref="Q453:Q455"/>
    <mergeCell ref="R453:R455"/>
    <mergeCell ref="S453:S455"/>
    <mergeCell ref="A450:A452"/>
    <mergeCell ref="B450:B452"/>
    <mergeCell ref="C450:C452"/>
    <mergeCell ref="D450:D452"/>
    <mergeCell ref="Q450:Q452"/>
    <mergeCell ref="R450:R452"/>
    <mergeCell ref="S468:S470"/>
    <mergeCell ref="A471:A473"/>
    <mergeCell ref="B471:B473"/>
    <mergeCell ref="C471:C473"/>
    <mergeCell ref="D471:D473"/>
    <mergeCell ref="Q471:Q473"/>
    <mergeCell ref="R471:R473"/>
    <mergeCell ref="S471:S473"/>
    <mergeCell ref="A468:A470"/>
    <mergeCell ref="B468:B470"/>
    <mergeCell ref="C468:C470"/>
    <mergeCell ref="D468:D470"/>
    <mergeCell ref="Q468:Q470"/>
    <mergeCell ref="R468:R470"/>
    <mergeCell ref="S462:S464"/>
    <mergeCell ref="A465:A467"/>
    <mergeCell ref="B465:B467"/>
    <mergeCell ref="C465:C467"/>
    <mergeCell ref="D465:D467"/>
    <mergeCell ref="Q465:Q467"/>
    <mergeCell ref="R465:R467"/>
    <mergeCell ref="S465:S467"/>
    <mergeCell ref="A462:A464"/>
    <mergeCell ref="B462:B464"/>
    <mergeCell ref="C462:C464"/>
    <mergeCell ref="D462:D464"/>
    <mergeCell ref="Q462:Q464"/>
    <mergeCell ref="R462:R464"/>
    <mergeCell ref="A480:A482"/>
    <mergeCell ref="B480:B482"/>
    <mergeCell ref="C480:C482"/>
    <mergeCell ref="D480:D482"/>
    <mergeCell ref="Q480:Q482"/>
    <mergeCell ref="A483:A485"/>
    <mergeCell ref="B483:B485"/>
    <mergeCell ref="C483:C485"/>
    <mergeCell ref="D483:D485"/>
    <mergeCell ref="Q483:Q485"/>
    <mergeCell ref="S474:S476"/>
    <mergeCell ref="A477:A479"/>
    <mergeCell ref="B477:B479"/>
    <mergeCell ref="C477:C479"/>
    <mergeCell ref="D477:D479"/>
    <mergeCell ref="Q477:Q479"/>
    <mergeCell ref="S477:S479"/>
    <mergeCell ref="A474:A476"/>
    <mergeCell ref="B474:B476"/>
    <mergeCell ref="C474:C476"/>
    <mergeCell ref="D474:D476"/>
    <mergeCell ref="Q474:Q476"/>
    <mergeCell ref="R474:R476"/>
  </mergeCells>
  <phoneticPr fontId="2" type="noConversion"/>
  <pageMargins left="0.54" right="0" top="0.31496062992125984" bottom="0.23622047244094491" header="0.31496062992125984" footer="0.19685039370078741"/>
  <pageSetup paperSize="9" scale="69" firstPageNumber="4294967295" pageOrder="overThenDown" orientation="landscape" r:id="rId1"/>
  <headerFooter alignWithMargins="0">
    <oddHeader>&amp;L&amp;C&amp;R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 tint="0.39997558519241921"/>
    <outlinePr summaryBelow="0" summaryRight="0"/>
  </sheetPr>
  <dimension ref="A1:S380"/>
  <sheetViews>
    <sheetView view="pageBreakPreview" zoomScale="115" zoomScaleNormal="100" zoomScaleSheetLayoutView="115" workbookViewId="0">
      <pane ySplit="5" topLeftCell="A121" activePane="bottomLeft" state="frozen"/>
      <selection pane="bottomLeft" activeCell="C123" sqref="C123:C125"/>
    </sheetView>
  </sheetViews>
  <sheetFormatPr defaultRowHeight="12.75" customHeight="1"/>
  <cols>
    <col min="1" max="2" width="8.6640625" style="88" customWidth="1"/>
    <col min="3" max="3" width="8.21875" style="88" customWidth="1"/>
    <col min="4" max="4" width="9.21875" style="89" customWidth="1"/>
    <col min="5" max="5" width="5.77734375" style="2" customWidth="1"/>
    <col min="6" max="6" width="26" style="2" customWidth="1"/>
    <col min="7" max="16" width="9.109375" style="90" customWidth="1"/>
    <col min="17" max="17" width="18.6640625" style="91" customWidth="1"/>
    <col min="18" max="18" width="22.77734375" style="86" hidden="1" customWidth="1"/>
    <col min="19" max="19" width="29.109375" style="87" customWidth="1"/>
    <col min="20" max="16384" width="8.88671875" style="85"/>
  </cols>
  <sheetData>
    <row r="1" spans="1:19" ht="5.25" customHeight="1"/>
    <row r="2" spans="1:19" ht="37.5" customHeight="1">
      <c r="A2" s="318" t="s">
        <v>80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</row>
    <row r="3" spans="1:19" ht="15" customHeight="1">
      <c r="Q3" s="92" t="s">
        <v>79</v>
      </c>
    </row>
    <row r="4" spans="1:19" ht="23.25" customHeight="1">
      <c r="A4" s="163" t="s">
        <v>24</v>
      </c>
      <c r="B4" s="163"/>
      <c r="C4" s="163"/>
      <c r="D4" s="163" t="s">
        <v>135</v>
      </c>
      <c r="E4" s="163" t="s">
        <v>0</v>
      </c>
      <c r="F4" s="163" t="s">
        <v>1</v>
      </c>
      <c r="G4" s="172" t="s">
        <v>2</v>
      </c>
      <c r="H4" s="174" t="s">
        <v>1182</v>
      </c>
      <c r="I4" s="174"/>
      <c r="J4" s="174"/>
      <c r="K4" s="174" t="s">
        <v>1183</v>
      </c>
      <c r="L4" s="174"/>
      <c r="M4" s="174"/>
      <c r="N4" s="174" t="s">
        <v>1184</v>
      </c>
      <c r="O4" s="174" t="s">
        <v>1185</v>
      </c>
      <c r="P4" s="175" t="s">
        <v>1186</v>
      </c>
      <c r="Q4" s="168" t="s">
        <v>81</v>
      </c>
      <c r="R4" s="233" t="s">
        <v>78</v>
      </c>
    </row>
    <row r="5" spans="1:19" ht="23.25" customHeight="1">
      <c r="A5" s="95" t="s">
        <v>141</v>
      </c>
      <c r="B5" s="95" t="s">
        <v>142</v>
      </c>
      <c r="C5" s="95" t="s">
        <v>64</v>
      </c>
      <c r="D5" s="163"/>
      <c r="E5" s="163"/>
      <c r="F5" s="163"/>
      <c r="G5" s="173"/>
      <c r="H5" s="96" t="s">
        <v>3</v>
      </c>
      <c r="I5" s="96" t="s">
        <v>4</v>
      </c>
      <c r="J5" s="96" t="s">
        <v>5</v>
      </c>
      <c r="K5" s="96" t="s">
        <v>3</v>
      </c>
      <c r="L5" s="96" t="s">
        <v>4</v>
      </c>
      <c r="M5" s="96" t="s">
        <v>5</v>
      </c>
      <c r="N5" s="174"/>
      <c r="O5" s="174"/>
      <c r="P5" s="175"/>
      <c r="Q5" s="169"/>
      <c r="R5" s="234"/>
    </row>
    <row r="6" spans="1:19" ht="24" customHeight="1">
      <c r="A6" s="170" t="s">
        <v>1191</v>
      </c>
      <c r="B6" s="170"/>
      <c r="C6" s="170"/>
      <c r="D6" s="170"/>
      <c r="E6" s="97" t="s">
        <v>151</v>
      </c>
      <c r="F6" s="170" t="s">
        <v>1466</v>
      </c>
      <c r="G6" s="93">
        <f ca="1">SUM(H6,K6,N6,O6,P6)</f>
        <v>2138196385</v>
      </c>
      <c r="H6" s="93">
        <f ca="1">SUMIF($E$9:$H$433,E9,$H$9:$H$433)</f>
        <v>702102987</v>
      </c>
      <c r="I6" s="93">
        <f ca="1">SUMIF($E$9:$I$433,E9,$I$9:$I$433)</f>
        <v>668933664</v>
      </c>
      <c r="J6" s="93">
        <f ca="1">H6-I6</f>
        <v>33169323</v>
      </c>
      <c r="K6" s="93">
        <f ca="1">SUMIF($E$9:$M$433,E9,K$9:K$433)</f>
        <v>211224206</v>
      </c>
      <c r="L6" s="93">
        <f ca="1">SUMIF($E$9:$M$433,E9,L$9:L$433)</f>
        <v>115978215</v>
      </c>
      <c r="M6" s="93">
        <f ca="1">K6-L6</f>
        <v>95245991</v>
      </c>
      <c r="N6" s="93">
        <f ca="1">SUMIF($E$9:$P$433,E9,N$9:N$433)</f>
        <v>199708315</v>
      </c>
      <c r="O6" s="93">
        <f ca="1">SUMIF($E$9:$P$433,E9,O$9:O$433)</f>
        <v>303758533</v>
      </c>
      <c r="P6" s="93">
        <f ca="1">SUMIF($E$9:$P$433,E9,P$9:P$433)</f>
        <v>721402344</v>
      </c>
      <c r="Q6" s="94"/>
      <c r="R6" s="237"/>
    </row>
    <row r="7" spans="1:19" ht="24" customHeight="1">
      <c r="A7" s="170"/>
      <c r="B7" s="170"/>
      <c r="C7" s="170"/>
      <c r="D7" s="170"/>
      <c r="E7" s="97" t="s">
        <v>143</v>
      </c>
      <c r="F7" s="170"/>
      <c r="G7" s="93">
        <f ca="1">SUM(H7,K7,N7,O7,P7)</f>
        <v>1875664114</v>
      </c>
      <c r="H7" s="93">
        <f ca="1">SUMIF($E$9:$H$433,E10,$H$9:$H$433)</f>
        <v>681205921</v>
      </c>
      <c r="I7" s="93">
        <f ca="1">SUMIF($E$9:$I$433,E10,$I$9:$I$433)</f>
        <v>669645343</v>
      </c>
      <c r="J7" s="93">
        <f ca="1">H7-I7</f>
        <v>11560578</v>
      </c>
      <c r="K7" s="93">
        <f ca="1">SUMIF($E$9:$M$433,E10,K$9:K$433)</f>
        <v>211468435</v>
      </c>
      <c r="L7" s="93">
        <f ca="1">SUMIF($E$9:$M$433,E10,L$9:L$433)</f>
        <v>135482400</v>
      </c>
      <c r="M7" s="93">
        <f ca="1">K7-L7</f>
        <v>75986035</v>
      </c>
      <c r="N7" s="93">
        <f ca="1">SUMIF($E$9:$P$433,E10,N$9:N$433)</f>
        <v>243184525</v>
      </c>
      <c r="O7" s="93">
        <f ca="1">SUMIF($E$9:$P$433,E10,O$9:O$433)</f>
        <v>297168346</v>
      </c>
      <c r="P7" s="93">
        <f ca="1">SUMIF($E$9:$P$433,E10,P$9:P$433)</f>
        <v>442636887</v>
      </c>
      <c r="Q7" s="94"/>
      <c r="R7" s="237"/>
    </row>
    <row r="8" spans="1:19" ht="24" customHeight="1">
      <c r="A8" s="170"/>
      <c r="B8" s="170"/>
      <c r="C8" s="170"/>
      <c r="D8" s="170"/>
      <c r="E8" s="97" t="s">
        <v>919</v>
      </c>
      <c r="F8" s="170"/>
      <c r="G8" s="93">
        <f t="shared" ref="G8:P8" ca="1" si="0">G7-G6</f>
        <v>-262532271</v>
      </c>
      <c r="H8" s="93">
        <f t="shared" ca="1" si="0"/>
        <v>-20897066</v>
      </c>
      <c r="I8" s="93">
        <f t="shared" ca="1" si="0"/>
        <v>711679</v>
      </c>
      <c r="J8" s="93">
        <f t="shared" ca="1" si="0"/>
        <v>-21608745</v>
      </c>
      <c r="K8" s="93">
        <f t="shared" ca="1" si="0"/>
        <v>244229</v>
      </c>
      <c r="L8" s="93">
        <f t="shared" ca="1" si="0"/>
        <v>19504185</v>
      </c>
      <c r="M8" s="93">
        <f t="shared" ca="1" si="0"/>
        <v>-19259956</v>
      </c>
      <c r="N8" s="93">
        <f t="shared" ca="1" si="0"/>
        <v>43476210</v>
      </c>
      <c r="O8" s="93">
        <f t="shared" ca="1" si="0"/>
        <v>-6590187</v>
      </c>
      <c r="P8" s="93">
        <f t="shared" ca="1" si="0"/>
        <v>-278765457</v>
      </c>
      <c r="Q8" s="94"/>
      <c r="R8" s="237"/>
    </row>
    <row r="9" spans="1:19" s="82" customFormat="1" ht="43.5" customHeight="1">
      <c r="A9" s="171" t="s">
        <v>12</v>
      </c>
      <c r="B9" s="171" t="s">
        <v>13</v>
      </c>
      <c r="C9" s="164" t="s">
        <v>1196</v>
      </c>
      <c r="D9" s="155" t="s">
        <v>147</v>
      </c>
      <c r="E9" s="98" t="s">
        <v>151</v>
      </c>
      <c r="F9" s="108" t="s">
        <v>1198</v>
      </c>
      <c r="G9" s="72">
        <f>SUM(H9,K9,N9,O9,P9)</f>
        <v>933391</v>
      </c>
      <c r="H9" s="72">
        <v>403391</v>
      </c>
      <c r="I9" s="72">
        <v>403391</v>
      </c>
      <c r="J9" s="72">
        <f>H9-I9</f>
        <v>0</v>
      </c>
      <c r="K9" s="72">
        <v>530000</v>
      </c>
      <c r="L9" s="72">
        <v>462864</v>
      </c>
      <c r="M9" s="72">
        <f>K9-L9</f>
        <v>67136</v>
      </c>
      <c r="N9" s="73">
        <v>0</v>
      </c>
      <c r="O9" s="73">
        <v>0</v>
      </c>
      <c r="P9" s="73">
        <v>0</v>
      </c>
      <c r="Q9" s="165" t="s">
        <v>1465</v>
      </c>
      <c r="R9" s="316"/>
      <c r="S9" s="83"/>
    </row>
    <row r="10" spans="1:19" s="82" customFormat="1" ht="43.5" customHeight="1">
      <c r="A10" s="171"/>
      <c r="B10" s="171"/>
      <c r="C10" s="164"/>
      <c r="D10" s="155"/>
      <c r="E10" s="98" t="s">
        <v>7</v>
      </c>
      <c r="F10" s="108" t="s">
        <v>1198</v>
      </c>
      <c r="G10" s="72">
        <f>SUM(H10,K10,N10,O10,P10)</f>
        <v>933391</v>
      </c>
      <c r="H10" s="72">
        <v>403391</v>
      </c>
      <c r="I10" s="72">
        <v>403391</v>
      </c>
      <c r="J10" s="72">
        <f>H10-I10</f>
        <v>0</v>
      </c>
      <c r="K10" s="72">
        <v>530000</v>
      </c>
      <c r="L10" s="72">
        <v>462864</v>
      </c>
      <c r="M10" s="72">
        <f>K10-L10</f>
        <v>67136</v>
      </c>
      <c r="N10" s="73">
        <v>0</v>
      </c>
      <c r="O10" s="73">
        <v>0</v>
      </c>
      <c r="P10" s="73">
        <v>0</v>
      </c>
      <c r="Q10" s="165"/>
      <c r="R10" s="316"/>
      <c r="S10" s="83"/>
    </row>
    <row r="11" spans="1:19" s="59" customFormat="1" ht="43.5" customHeight="1">
      <c r="A11" s="171"/>
      <c r="B11" s="171"/>
      <c r="C11" s="164"/>
      <c r="D11" s="155"/>
      <c r="E11" s="98" t="s">
        <v>8</v>
      </c>
      <c r="F11" s="42"/>
      <c r="G11" s="73">
        <f t="shared" ref="G11:P11" si="1">G10-G9</f>
        <v>0</v>
      </c>
      <c r="H11" s="73">
        <f t="shared" si="1"/>
        <v>0</v>
      </c>
      <c r="I11" s="73">
        <f t="shared" si="1"/>
        <v>0</v>
      </c>
      <c r="J11" s="73">
        <f t="shared" si="1"/>
        <v>0</v>
      </c>
      <c r="K11" s="73">
        <f t="shared" si="1"/>
        <v>0</v>
      </c>
      <c r="L11" s="73">
        <f t="shared" si="1"/>
        <v>0</v>
      </c>
      <c r="M11" s="73">
        <f t="shared" si="1"/>
        <v>0</v>
      </c>
      <c r="N11" s="73">
        <f t="shared" si="1"/>
        <v>0</v>
      </c>
      <c r="O11" s="73">
        <f t="shared" si="1"/>
        <v>0</v>
      </c>
      <c r="P11" s="73">
        <f t="shared" si="1"/>
        <v>0</v>
      </c>
      <c r="Q11" s="165"/>
      <c r="R11" s="316"/>
      <c r="S11" s="58"/>
    </row>
    <row r="12" spans="1:19" s="82" customFormat="1" ht="47.25" customHeight="1">
      <c r="A12" s="153" t="s">
        <v>1207</v>
      </c>
      <c r="B12" s="153" t="s">
        <v>156</v>
      </c>
      <c r="C12" s="153" t="s">
        <v>157</v>
      </c>
      <c r="D12" s="155" t="s">
        <v>158</v>
      </c>
      <c r="E12" s="98" t="s">
        <v>151</v>
      </c>
      <c r="F12" s="103" t="s">
        <v>1211</v>
      </c>
      <c r="G12" s="72">
        <f>SUM(H12,K12,N12,O12,P12)</f>
        <v>9700000</v>
      </c>
      <c r="H12" s="72">
        <v>0</v>
      </c>
      <c r="I12" s="72">
        <v>0</v>
      </c>
      <c r="J12" s="72">
        <f>H12-I12</f>
        <v>0</v>
      </c>
      <c r="K12" s="72">
        <v>1019000</v>
      </c>
      <c r="L12" s="72">
        <v>29470</v>
      </c>
      <c r="M12" s="72">
        <f>K12-L12</f>
        <v>989530</v>
      </c>
      <c r="N12" s="72">
        <v>2203000</v>
      </c>
      <c r="O12" s="72">
        <v>6478000</v>
      </c>
      <c r="P12" s="72">
        <v>0</v>
      </c>
      <c r="Q12" s="165" t="s">
        <v>160</v>
      </c>
      <c r="R12" s="316"/>
      <c r="S12" s="83"/>
    </row>
    <row r="13" spans="1:19" s="82" customFormat="1" ht="47.25" customHeight="1">
      <c r="A13" s="154"/>
      <c r="B13" s="154"/>
      <c r="C13" s="154"/>
      <c r="D13" s="155"/>
      <c r="E13" s="98" t="s">
        <v>7</v>
      </c>
      <c r="F13" s="103" t="s">
        <v>161</v>
      </c>
      <c r="G13" s="72">
        <f>SUM(H13,K13,N13,O13,P13)</f>
        <v>9700000</v>
      </c>
      <c r="H13" s="62">
        <v>0</v>
      </c>
      <c r="I13" s="62">
        <v>0</v>
      </c>
      <c r="J13" s="72">
        <f>H13-I13</f>
        <v>0</v>
      </c>
      <c r="K13" s="62">
        <v>1019000</v>
      </c>
      <c r="L13" s="62">
        <v>415787</v>
      </c>
      <c r="M13" s="62">
        <f>K13-L13</f>
        <v>603213</v>
      </c>
      <c r="N13" s="62">
        <v>2809720</v>
      </c>
      <c r="O13" s="62">
        <v>5871280</v>
      </c>
      <c r="P13" s="62">
        <v>0</v>
      </c>
      <c r="Q13" s="165"/>
      <c r="R13" s="316"/>
      <c r="S13" s="83" t="s">
        <v>270</v>
      </c>
    </row>
    <row r="14" spans="1:19" s="59" customFormat="1" ht="45.75" customHeight="1">
      <c r="A14" s="154"/>
      <c r="B14" s="154"/>
      <c r="C14" s="154"/>
      <c r="D14" s="155"/>
      <c r="E14" s="98" t="s">
        <v>8</v>
      </c>
      <c r="F14" s="42"/>
      <c r="G14" s="73">
        <f t="shared" ref="G14:P14" si="2">G13-G12</f>
        <v>0</v>
      </c>
      <c r="H14" s="73">
        <f t="shared" si="2"/>
        <v>0</v>
      </c>
      <c r="I14" s="73">
        <f t="shared" si="2"/>
        <v>0</v>
      </c>
      <c r="J14" s="73">
        <f t="shared" si="2"/>
        <v>0</v>
      </c>
      <c r="K14" s="73">
        <f t="shared" si="2"/>
        <v>0</v>
      </c>
      <c r="L14" s="73">
        <f t="shared" si="2"/>
        <v>386317</v>
      </c>
      <c r="M14" s="73">
        <f t="shared" si="2"/>
        <v>-386317</v>
      </c>
      <c r="N14" s="73">
        <f t="shared" si="2"/>
        <v>606720</v>
      </c>
      <c r="O14" s="73">
        <f t="shared" si="2"/>
        <v>-606720</v>
      </c>
      <c r="P14" s="73">
        <f t="shared" si="2"/>
        <v>0</v>
      </c>
      <c r="Q14" s="165"/>
      <c r="R14" s="316"/>
      <c r="S14" s="58"/>
    </row>
    <row r="15" spans="1:19" s="82" customFormat="1" ht="45.75" customHeight="1">
      <c r="A15" s="153" t="s">
        <v>1214</v>
      </c>
      <c r="B15" s="153" t="s">
        <v>1215</v>
      </c>
      <c r="C15" s="153" t="s">
        <v>1216</v>
      </c>
      <c r="D15" s="155" t="s">
        <v>170</v>
      </c>
      <c r="E15" s="98" t="s">
        <v>151</v>
      </c>
      <c r="F15" s="108"/>
      <c r="G15" s="72"/>
      <c r="H15" s="72"/>
      <c r="I15" s="72"/>
      <c r="J15" s="72">
        <f>H15-I15</f>
        <v>0</v>
      </c>
      <c r="K15" s="72"/>
      <c r="L15" s="72"/>
      <c r="M15" s="72"/>
      <c r="N15" s="73"/>
      <c r="O15" s="73"/>
      <c r="P15" s="73"/>
      <c r="Q15" s="165" t="s">
        <v>177</v>
      </c>
      <c r="R15" s="316"/>
      <c r="S15" s="83"/>
    </row>
    <row r="16" spans="1:19" s="82" customFormat="1" ht="73.5" customHeight="1">
      <c r="A16" s="154"/>
      <c r="B16" s="154"/>
      <c r="C16" s="154"/>
      <c r="D16" s="155"/>
      <c r="E16" s="106" t="s">
        <v>7</v>
      </c>
      <c r="F16" s="103" t="s">
        <v>1464</v>
      </c>
      <c r="G16" s="72">
        <f>SUM(H16,K16,N16,O16,P16)</f>
        <v>7800000</v>
      </c>
      <c r="H16" s="62">
        <v>0</v>
      </c>
      <c r="I16" s="62">
        <v>0</v>
      </c>
      <c r="J16" s="72">
        <f>H16-I16</f>
        <v>0</v>
      </c>
      <c r="K16" s="62">
        <v>0</v>
      </c>
      <c r="L16" s="62">
        <v>0</v>
      </c>
      <c r="M16" s="62">
        <f>K16-L16</f>
        <v>0</v>
      </c>
      <c r="N16" s="62">
        <v>303030</v>
      </c>
      <c r="O16" s="62">
        <v>7496970</v>
      </c>
      <c r="P16" s="62">
        <v>0</v>
      </c>
      <c r="Q16" s="165"/>
      <c r="R16" s="316"/>
      <c r="S16" s="83" t="s">
        <v>1381</v>
      </c>
    </row>
    <row r="17" spans="1:19" s="82" customFormat="1" ht="45.75" customHeight="1">
      <c r="A17" s="154"/>
      <c r="B17" s="154"/>
      <c r="C17" s="154"/>
      <c r="D17" s="155"/>
      <c r="E17" s="106" t="s">
        <v>8</v>
      </c>
      <c r="F17" s="103"/>
      <c r="G17" s="73">
        <f t="shared" ref="G17:P17" si="3">G16-G15</f>
        <v>7800000</v>
      </c>
      <c r="H17" s="73">
        <f t="shared" si="3"/>
        <v>0</v>
      </c>
      <c r="I17" s="73">
        <f t="shared" si="3"/>
        <v>0</v>
      </c>
      <c r="J17" s="73">
        <f t="shared" si="3"/>
        <v>0</v>
      </c>
      <c r="K17" s="73">
        <f t="shared" si="3"/>
        <v>0</v>
      </c>
      <c r="L17" s="73">
        <f t="shared" si="3"/>
        <v>0</v>
      </c>
      <c r="M17" s="73">
        <f t="shared" si="3"/>
        <v>0</v>
      </c>
      <c r="N17" s="73">
        <f t="shared" si="3"/>
        <v>303030</v>
      </c>
      <c r="O17" s="73">
        <f t="shared" si="3"/>
        <v>7496970</v>
      </c>
      <c r="P17" s="73">
        <f t="shared" si="3"/>
        <v>0</v>
      </c>
      <c r="Q17" s="165"/>
      <c r="R17" s="316"/>
      <c r="S17" s="83"/>
    </row>
    <row r="18" spans="1:19" s="82" customFormat="1" ht="48.75" customHeight="1">
      <c r="A18" s="153" t="s">
        <v>180</v>
      </c>
      <c r="B18" s="153" t="s">
        <v>15</v>
      </c>
      <c r="C18" s="153" t="s">
        <v>16</v>
      </c>
      <c r="D18" s="155" t="s">
        <v>181</v>
      </c>
      <c r="E18" s="98" t="s">
        <v>151</v>
      </c>
      <c r="F18" s="108" t="s">
        <v>1463</v>
      </c>
      <c r="G18" s="72">
        <f>SUM(H18,K18,N18,O18,P18)</f>
        <v>12465780</v>
      </c>
      <c r="H18" s="72">
        <v>10315780</v>
      </c>
      <c r="I18" s="72">
        <v>10315780</v>
      </c>
      <c r="J18" s="72">
        <f>H18-I18</f>
        <v>0</v>
      </c>
      <c r="K18" s="72">
        <v>2150000</v>
      </c>
      <c r="L18" s="72">
        <v>401575</v>
      </c>
      <c r="M18" s="72">
        <f>K18-L18</f>
        <v>1748425</v>
      </c>
      <c r="N18" s="73">
        <v>0</v>
      </c>
      <c r="O18" s="73">
        <v>0</v>
      </c>
      <c r="P18" s="73">
        <v>0</v>
      </c>
      <c r="Q18" s="165" t="s">
        <v>1462</v>
      </c>
      <c r="R18" s="316"/>
      <c r="S18" s="83"/>
    </row>
    <row r="19" spans="1:19" s="82" customFormat="1" ht="48.75" customHeight="1">
      <c r="A19" s="153"/>
      <c r="B19" s="153"/>
      <c r="C19" s="154"/>
      <c r="D19" s="155"/>
      <c r="E19" s="106" t="s">
        <v>7</v>
      </c>
      <c r="F19" s="108" t="s">
        <v>182</v>
      </c>
      <c r="G19" s="72">
        <f>SUM(H19,K19,N19,O19,P19)</f>
        <v>12465780</v>
      </c>
      <c r="H19" s="72">
        <v>10315780</v>
      </c>
      <c r="I19" s="72">
        <v>10315780</v>
      </c>
      <c r="J19" s="72">
        <f>H19-I19</f>
        <v>0</v>
      </c>
      <c r="K19" s="72">
        <v>2150000</v>
      </c>
      <c r="L19" s="72">
        <f>401575+516721</f>
        <v>918296</v>
      </c>
      <c r="M19" s="72">
        <f>K19-L19</f>
        <v>1231704</v>
      </c>
      <c r="N19" s="72">
        <v>0</v>
      </c>
      <c r="O19" s="72">
        <v>0</v>
      </c>
      <c r="P19" s="72">
        <v>0</v>
      </c>
      <c r="Q19" s="165"/>
      <c r="R19" s="316"/>
      <c r="S19" s="83" t="s">
        <v>1461</v>
      </c>
    </row>
    <row r="20" spans="1:19" s="82" customFormat="1" ht="46.5" customHeight="1">
      <c r="A20" s="153"/>
      <c r="B20" s="153"/>
      <c r="C20" s="154"/>
      <c r="D20" s="155"/>
      <c r="E20" s="106" t="s">
        <v>8</v>
      </c>
      <c r="F20" s="103"/>
      <c r="G20" s="73">
        <f t="shared" ref="G20:P20" si="4">G19-G18</f>
        <v>0</v>
      </c>
      <c r="H20" s="73">
        <f t="shared" si="4"/>
        <v>0</v>
      </c>
      <c r="I20" s="73">
        <f t="shared" si="4"/>
        <v>0</v>
      </c>
      <c r="J20" s="73">
        <f t="shared" si="4"/>
        <v>0</v>
      </c>
      <c r="K20" s="73">
        <f t="shared" si="4"/>
        <v>0</v>
      </c>
      <c r="L20" s="73">
        <f t="shared" si="4"/>
        <v>516721</v>
      </c>
      <c r="M20" s="73">
        <f t="shared" si="4"/>
        <v>-516721</v>
      </c>
      <c r="N20" s="73">
        <f t="shared" si="4"/>
        <v>0</v>
      </c>
      <c r="O20" s="73">
        <f t="shared" si="4"/>
        <v>0</v>
      </c>
      <c r="P20" s="73">
        <f t="shared" si="4"/>
        <v>0</v>
      </c>
      <c r="Q20" s="165"/>
      <c r="R20" s="316"/>
      <c r="S20" s="83"/>
    </row>
    <row r="21" spans="1:19" s="82" customFormat="1" ht="53.25" customHeight="1">
      <c r="A21" s="153" t="s">
        <v>180</v>
      </c>
      <c r="B21" s="153" t="s">
        <v>15</v>
      </c>
      <c r="C21" s="153" t="s">
        <v>17</v>
      </c>
      <c r="D21" s="155" t="s">
        <v>181</v>
      </c>
      <c r="E21" s="98" t="s">
        <v>151</v>
      </c>
      <c r="F21" s="108" t="s">
        <v>186</v>
      </c>
      <c r="G21" s="72">
        <f>SUM(H21,K21,N21,O21,P21)</f>
        <v>9612410</v>
      </c>
      <c r="H21" s="72">
        <v>9212410</v>
      </c>
      <c r="I21" s="72">
        <v>9212410</v>
      </c>
      <c r="J21" s="72">
        <f>H21-I21</f>
        <v>0</v>
      </c>
      <c r="K21" s="72">
        <v>400000</v>
      </c>
      <c r="L21" s="72">
        <v>344364</v>
      </c>
      <c r="M21" s="72">
        <f>K21-L21</f>
        <v>55636</v>
      </c>
      <c r="N21" s="73">
        <v>0</v>
      </c>
      <c r="O21" s="73">
        <v>0</v>
      </c>
      <c r="P21" s="73">
        <v>0</v>
      </c>
      <c r="Q21" s="165" t="s">
        <v>1460</v>
      </c>
      <c r="R21" s="316"/>
      <c r="S21" s="83"/>
    </row>
    <row r="22" spans="1:19" s="82" customFormat="1" ht="53.25" customHeight="1">
      <c r="A22" s="153"/>
      <c r="B22" s="153"/>
      <c r="C22" s="153"/>
      <c r="D22" s="155"/>
      <c r="E22" s="106" t="s">
        <v>7</v>
      </c>
      <c r="F22" s="108" t="s">
        <v>186</v>
      </c>
      <c r="G22" s="72">
        <f>SUM(H22,K22,N22,O22,P22)</f>
        <v>9612410</v>
      </c>
      <c r="H22" s="72">
        <v>9212410</v>
      </c>
      <c r="I22" s="72">
        <v>9212410</v>
      </c>
      <c r="J22" s="72">
        <f>H22-I22</f>
        <v>0</v>
      </c>
      <c r="K22" s="72">
        <v>400000</v>
      </c>
      <c r="L22" s="72">
        <v>344364</v>
      </c>
      <c r="M22" s="72">
        <f>K22-L22</f>
        <v>55636</v>
      </c>
      <c r="N22" s="72">
        <v>0</v>
      </c>
      <c r="O22" s="72">
        <v>0</v>
      </c>
      <c r="P22" s="72">
        <v>0</v>
      </c>
      <c r="Q22" s="165"/>
      <c r="R22" s="316"/>
      <c r="S22" s="83"/>
    </row>
    <row r="23" spans="1:19" s="82" customFormat="1" ht="42" customHeight="1">
      <c r="A23" s="153"/>
      <c r="B23" s="153"/>
      <c r="C23" s="153"/>
      <c r="D23" s="155"/>
      <c r="E23" s="106" t="s">
        <v>8</v>
      </c>
      <c r="F23" s="103"/>
      <c r="G23" s="73">
        <f t="shared" ref="G23:P23" si="5">G22-G21</f>
        <v>0</v>
      </c>
      <c r="H23" s="73">
        <f t="shared" si="5"/>
        <v>0</v>
      </c>
      <c r="I23" s="73">
        <f t="shared" si="5"/>
        <v>0</v>
      </c>
      <c r="J23" s="73">
        <f t="shared" si="5"/>
        <v>0</v>
      </c>
      <c r="K23" s="73">
        <f t="shared" si="5"/>
        <v>0</v>
      </c>
      <c r="L23" s="73">
        <f t="shared" si="5"/>
        <v>0</v>
      </c>
      <c r="M23" s="73">
        <f t="shared" si="5"/>
        <v>0</v>
      </c>
      <c r="N23" s="73">
        <f t="shared" si="5"/>
        <v>0</v>
      </c>
      <c r="O23" s="73">
        <f t="shared" si="5"/>
        <v>0</v>
      </c>
      <c r="P23" s="73">
        <f t="shared" si="5"/>
        <v>0</v>
      </c>
      <c r="Q23" s="165"/>
      <c r="R23" s="316"/>
      <c r="S23" s="83"/>
    </row>
    <row r="24" spans="1:19" s="5" customFormat="1" ht="44.25" customHeight="1">
      <c r="A24" s="153" t="s">
        <v>188</v>
      </c>
      <c r="B24" s="153" t="s">
        <v>189</v>
      </c>
      <c r="C24" s="153" t="s">
        <v>1229</v>
      </c>
      <c r="D24" s="155" t="s">
        <v>181</v>
      </c>
      <c r="E24" s="106" t="s">
        <v>151</v>
      </c>
      <c r="F24" s="103"/>
      <c r="G24" s="72">
        <f>SUM(H24,K24,N24,O24,P24)</f>
        <v>0</v>
      </c>
      <c r="H24" s="72"/>
      <c r="I24" s="72"/>
      <c r="J24" s="72">
        <f>H24-I24</f>
        <v>0</v>
      </c>
      <c r="K24" s="72"/>
      <c r="L24" s="72"/>
      <c r="M24" s="72"/>
      <c r="N24" s="72"/>
      <c r="O24" s="72"/>
      <c r="P24" s="72"/>
      <c r="Q24" s="165" t="s">
        <v>177</v>
      </c>
      <c r="R24" s="267" t="s">
        <v>69</v>
      </c>
      <c r="S24" s="83"/>
    </row>
    <row r="25" spans="1:19" s="5" customFormat="1" ht="54" customHeight="1">
      <c r="A25" s="154"/>
      <c r="B25" s="154"/>
      <c r="C25" s="154"/>
      <c r="D25" s="155"/>
      <c r="E25" s="106" t="s">
        <v>143</v>
      </c>
      <c r="F25" s="103" t="s">
        <v>1459</v>
      </c>
      <c r="G25" s="72">
        <f>SUM(H25,K25,N25,O25,P25)</f>
        <v>9600000</v>
      </c>
      <c r="H25" s="62">
        <v>0</v>
      </c>
      <c r="I25" s="62">
        <v>0</v>
      </c>
      <c r="J25" s="72">
        <f>H25-I25</f>
        <v>0</v>
      </c>
      <c r="K25" s="62">
        <v>0</v>
      </c>
      <c r="L25" s="62">
        <v>0</v>
      </c>
      <c r="M25" s="62">
        <f>K25-L25</f>
        <v>0</v>
      </c>
      <c r="N25" s="62">
        <v>2000000</v>
      </c>
      <c r="O25" s="62">
        <v>3800000</v>
      </c>
      <c r="P25" s="62">
        <v>3800000</v>
      </c>
      <c r="Q25" s="165"/>
      <c r="R25" s="268"/>
      <c r="S25" s="83" t="s">
        <v>1381</v>
      </c>
    </row>
    <row r="26" spans="1:19" s="5" customFormat="1" ht="44.25" customHeight="1">
      <c r="A26" s="154"/>
      <c r="B26" s="154"/>
      <c r="C26" s="154"/>
      <c r="D26" s="155"/>
      <c r="E26" s="106" t="s">
        <v>8</v>
      </c>
      <c r="F26" s="103"/>
      <c r="G26" s="73">
        <f t="shared" ref="G26:P26" si="6">G25-G24</f>
        <v>9600000</v>
      </c>
      <c r="H26" s="73">
        <f t="shared" si="6"/>
        <v>0</v>
      </c>
      <c r="I26" s="73">
        <f t="shared" si="6"/>
        <v>0</v>
      </c>
      <c r="J26" s="73">
        <f t="shared" si="6"/>
        <v>0</v>
      </c>
      <c r="K26" s="73">
        <f t="shared" si="6"/>
        <v>0</v>
      </c>
      <c r="L26" s="73">
        <f t="shared" si="6"/>
        <v>0</v>
      </c>
      <c r="M26" s="73">
        <f t="shared" si="6"/>
        <v>0</v>
      </c>
      <c r="N26" s="73">
        <f t="shared" si="6"/>
        <v>2000000</v>
      </c>
      <c r="O26" s="73">
        <f t="shared" si="6"/>
        <v>3800000</v>
      </c>
      <c r="P26" s="73">
        <f t="shared" si="6"/>
        <v>3800000</v>
      </c>
      <c r="Q26" s="165"/>
      <c r="R26" s="269"/>
      <c r="S26" s="83"/>
    </row>
    <row r="27" spans="1:19" s="5" customFormat="1" ht="54.75" customHeight="1">
      <c r="A27" s="153" t="s">
        <v>193</v>
      </c>
      <c r="B27" s="153" t="s">
        <v>194</v>
      </c>
      <c r="C27" s="153" t="s">
        <v>1231</v>
      </c>
      <c r="D27" s="155" t="s">
        <v>196</v>
      </c>
      <c r="E27" s="106" t="s">
        <v>151</v>
      </c>
      <c r="F27" s="103" t="s">
        <v>912</v>
      </c>
      <c r="G27" s="72">
        <f>SUM(H27,K27,N27,O27,P27)</f>
        <v>12000000</v>
      </c>
      <c r="H27" s="72">
        <v>0</v>
      </c>
      <c r="I27" s="72">
        <v>0</v>
      </c>
      <c r="J27" s="72">
        <f>H27-I27</f>
        <v>0</v>
      </c>
      <c r="K27" s="72">
        <v>1000000</v>
      </c>
      <c r="L27" s="72">
        <v>0</v>
      </c>
      <c r="M27" s="72">
        <f>K27-L27</f>
        <v>1000000</v>
      </c>
      <c r="N27" s="72">
        <v>151000</v>
      </c>
      <c r="O27" s="72">
        <v>7849000</v>
      </c>
      <c r="P27" s="72">
        <v>3000000</v>
      </c>
      <c r="Q27" s="165" t="s">
        <v>1458</v>
      </c>
      <c r="R27" s="267" t="s">
        <v>69</v>
      </c>
      <c r="S27" s="83"/>
    </row>
    <row r="28" spans="1:19" s="5" customFormat="1" ht="54.75" customHeight="1">
      <c r="A28" s="154"/>
      <c r="B28" s="154"/>
      <c r="C28" s="154"/>
      <c r="D28" s="155"/>
      <c r="E28" s="106" t="s">
        <v>143</v>
      </c>
      <c r="F28" s="103" t="s">
        <v>912</v>
      </c>
      <c r="G28" s="72">
        <f>SUM(H28,K28,N28,O28,P28)</f>
        <v>12000000</v>
      </c>
      <c r="H28" s="62">
        <v>0</v>
      </c>
      <c r="I28" s="62">
        <v>0</v>
      </c>
      <c r="J28" s="72">
        <f>H28-I28</f>
        <v>0</v>
      </c>
      <c r="K28" s="62">
        <v>1000000</v>
      </c>
      <c r="L28" s="62">
        <v>325275</v>
      </c>
      <c r="M28" s="62">
        <f>K28-L28</f>
        <v>674725</v>
      </c>
      <c r="N28" s="62">
        <v>4651000</v>
      </c>
      <c r="O28" s="62">
        <v>3500000</v>
      </c>
      <c r="P28" s="62">
        <v>2849000</v>
      </c>
      <c r="Q28" s="165"/>
      <c r="R28" s="268"/>
      <c r="S28" s="83"/>
    </row>
    <row r="29" spans="1:19" s="5" customFormat="1" ht="36.75" customHeight="1">
      <c r="A29" s="154"/>
      <c r="B29" s="154"/>
      <c r="C29" s="154"/>
      <c r="D29" s="155"/>
      <c r="E29" s="106" t="s">
        <v>8</v>
      </c>
      <c r="F29" s="103"/>
      <c r="G29" s="73">
        <f t="shared" ref="G29:P29" si="7">G28-G27</f>
        <v>0</v>
      </c>
      <c r="H29" s="73">
        <f t="shared" si="7"/>
        <v>0</v>
      </c>
      <c r="I29" s="73">
        <f t="shared" si="7"/>
        <v>0</v>
      </c>
      <c r="J29" s="73">
        <f t="shared" si="7"/>
        <v>0</v>
      </c>
      <c r="K29" s="73">
        <f t="shared" si="7"/>
        <v>0</v>
      </c>
      <c r="L29" s="73">
        <f t="shared" si="7"/>
        <v>325275</v>
      </c>
      <c r="M29" s="73">
        <f t="shared" si="7"/>
        <v>-325275</v>
      </c>
      <c r="N29" s="73">
        <f t="shared" si="7"/>
        <v>4500000</v>
      </c>
      <c r="O29" s="73">
        <f t="shared" si="7"/>
        <v>-4349000</v>
      </c>
      <c r="P29" s="73">
        <f t="shared" si="7"/>
        <v>-151000</v>
      </c>
      <c r="Q29" s="165"/>
      <c r="R29" s="269"/>
      <c r="S29" s="83"/>
    </row>
    <row r="30" spans="1:19" s="5" customFormat="1" ht="45.75" customHeight="1">
      <c r="A30" s="153" t="s">
        <v>193</v>
      </c>
      <c r="B30" s="153" t="s">
        <v>194</v>
      </c>
      <c r="C30" s="153" t="s">
        <v>916</v>
      </c>
      <c r="D30" s="155" t="s">
        <v>196</v>
      </c>
      <c r="E30" s="98" t="s">
        <v>151</v>
      </c>
      <c r="F30" s="103" t="s">
        <v>918</v>
      </c>
      <c r="G30" s="72">
        <f>SUM(H30,K30,N30,O30,P30)</f>
        <v>1600000</v>
      </c>
      <c r="H30" s="72">
        <v>0</v>
      </c>
      <c r="I30" s="72">
        <v>0</v>
      </c>
      <c r="J30" s="72">
        <f>H30-I30</f>
        <v>0</v>
      </c>
      <c r="K30" s="72">
        <v>0</v>
      </c>
      <c r="L30" s="72">
        <v>0</v>
      </c>
      <c r="M30" s="72">
        <f>K30-L30</f>
        <v>0</v>
      </c>
      <c r="N30" s="72">
        <v>1035000</v>
      </c>
      <c r="O30" s="72">
        <v>565000</v>
      </c>
      <c r="P30" s="72">
        <v>0</v>
      </c>
      <c r="Q30" s="165" t="s">
        <v>1457</v>
      </c>
      <c r="R30" s="267" t="s">
        <v>202</v>
      </c>
      <c r="S30" s="83"/>
    </row>
    <row r="31" spans="1:19" s="5" customFormat="1" ht="45.75" customHeight="1">
      <c r="A31" s="154"/>
      <c r="B31" s="154"/>
      <c r="C31" s="154"/>
      <c r="D31" s="155"/>
      <c r="E31" s="98" t="s">
        <v>143</v>
      </c>
      <c r="F31" s="103" t="s">
        <v>918</v>
      </c>
      <c r="G31" s="72">
        <f>SUM(H31,K31,N31,O31,P31)</f>
        <v>1600000</v>
      </c>
      <c r="H31" s="62">
        <v>0</v>
      </c>
      <c r="I31" s="62">
        <v>0</v>
      </c>
      <c r="J31" s="72">
        <f>H31-I31</f>
        <v>0</v>
      </c>
      <c r="K31" s="62">
        <v>0</v>
      </c>
      <c r="L31" s="62">
        <v>0</v>
      </c>
      <c r="M31" s="62">
        <f>K31-L31</f>
        <v>0</v>
      </c>
      <c r="N31" s="62">
        <v>1035000</v>
      </c>
      <c r="O31" s="62">
        <v>565000</v>
      </c>
      <c r="P31" s="62">
        <v>0</v>
      </c>
      <c r="Q31" s="165"/>
      <c r="R31" s="268"/>
      <c r="S31" s="83"/>
    </row>
    <row r="32" spans="1:19" s="5" customFormat="1" ht="35.25" customHeight="1">
      <c r="A32" s="154"/>
      <c r="B32" s="154"/>
      <c r="C32" s="154"/>
      <c r="D32" s="155"/>
      <c r="E32" s="98" t="s">
        <v>919</v>
      </c>
      <c r="F32" s="103"/>
      <c r="G32" s="73">
        <f t="shared" ref="G32:P32" si="8">G31-G30</f>
        <v>0</v>
      </c>
      <c r="H32" s="73">
        <f t="shared" si="8"/>
        <v>0</v>
      </c>
      <c r="I32" s="73">
        <f t="shared" si="8"/>
        <v>0</v>
      </c>
      <c r="J32" s="73">
        <f t="shared" si="8"/>
        <v>0</v>
      </c>
      <c r="K32" s="73">
        <f t="shared" si="8"/>
        <v>0</v>
      </c>
      <c r="L32" s="73">
        <f t="shared" si="8"/>
        <v>0</v>
      </c>
      <c r="M32" s="73">
        <f t="shared" si="8"/>
        <v>0</v>
      </c>
      <c r="N32" s="73">
        <f t="shared" si="8"/>
        <v>0</v>
      </c>
      <c r="O32" s="73">
        <f t="shared" si="8"/>
        <v>0</v>
      </c>
      <c r="P32" s="73">
        <f t="shared" si="8"/>
        <v>0</v>
      </c>
      <c r="Q32" s="165"/>
      <c r="R32" s="269"/>
      <c r="S32" s="83"/>
    </row>
    <row r="33" spans="1:19" s="5" customFormat="1" ht="45.75" customHeight="1">
      <c r="A33" s="153" t="s">
        <v>203</v>
      </c>
      <c r="B33" s="153" t="s">
        <v>216</v>
      </c>
      <c r="C33" s="153" t="s">
        <v>922</v>
      </c>
      <c r="D33" s="155" t="s">
        <v>206</v>
      </c>
      <c r="E33" s="98" t="s">
        <v>151</v>
      </c>
      <c r="F33" s="30" t="s">
        <v>1456</v>
      </c>
      <c r="G33" s="72">
        <f>SUM(H33,K33,N33,O33,P33)</f>
        <v>17205000</v>
      </c>
      <c r="H33" s="72">
        <v>16000000</v>
      </c>
      <c r="I33" s="72">
        <v>15474533</v>
      </c>
      <c r="J33" s="72">
        <f>H33-I33</f>
        <v>525467</v>
      </c>
      <c r="K33" s="72">
        <v>1205000</v>
      </c>
      <c r="L33" s="72">
        <v>889323</v>
      </c>
      <c r="M33" s="72">
        <f>K33-L33</f>
        <v>315677</v>
      </c>
      <c r="N33" s="72">
        <v>0</v>
      </c>
      <c r="O33" s="73">
        <v>0</v>
      </c>
      <c r="P33" s="72">
        <v>0</v>
      </c>
      <c r="Q33" s="167" t="s">
        <v>924</v>
      </c>
      <c r="R33" s="267"/>
      <c r="S33" s="83"/>
    </row>
    <row r="34" spans="1:19" s="5" customFormat="1" ht="45.75" customHeight="1">
      <c r="A34" s="154"/>
      <c r="B34" s="154"/>
      <c r="C34" s="153"/>
      <c r="D34" s="155"/>
      <c r="E34" s="98" t="s">
        <v>143</v>
      </c>
      <c r="F34" s="99" t="s">
        <v>1232</v>
      </c>
      <c r="G34" s="72">
        <f>SUM(H34,K34,N34,O34,P34)</f>
        <v>17205000</v>
      </c>
      <c r="H34" s="62">
        <v>16000000</v>
      </c>
      <c r="I34" s="62">
        <v>15594170</v>
      </c>
      <c r="J34" s="72">
        <f>H34-I34</f>
        <v>405830</v>
      </c>
      <c r="K34" s="62">
        <v>1205000</v>
      </c>
      <c r="L34" s="62">
        <v>889323</v>
      </c>
      <c r="M34" s="62">
        <f>K34-L34</f>
        <v>315677</v>
      </c>
      <c r="N34" s="62">
        <v>0</v>
      </c>
      <c r="O34" s="62">
        <v>0</v>
      </c>
      <c r="P34" s="62">
        <v>0</v>
      </c>
      <c r="Q34" s="167"/>
      <c r="R34" s="268"/>
      <c r="S34" s="83"/>
    </row>
    <row r="35" spans="1:19" s="5" customFormat="1" ht="38.25" customHeight="1">
      <c r="A35" s="154"/>
      <c r="B35" s="154"/>
      <c r="C35" s="153"/>
      <c r="D35" s="155"/>
      <c r="E35" s="98" t="s">
        <v>919</v>
      </c>
      <c r="F35" s="103"/>
      <c r="G35" s="73">
        <f t="shared" ref="G35:P35" si="9">G34-G33</f>
        <v>0</v>
      </c>
      <c r="H35" s="73">
        <f t="shared" si="9"/>
        <v>0</v>
      </c>
      <c r="I35" s="73">
        <f t="shared" si="9"/>
        <v>119637</v>
      </c>
      <c r="J35" s="73">
        <f t="shared" si="9"/>
        <v>-119637</v>
      </c>
      <c r="K35" s="73">
        <f t="shared" si="9"/>
        <v>0</v>
      </c>
      <c r="L35" s="73">
        <f t="shared" si="9"/>
        <v>0</v>
      </c>
      <c r="M35" s="73">
        <f t="shared" si="9"/>
        <v>0</v>
      </c>
      <c r="N35" s="73">
        <f t="shared" si="9"/>
        <v>0</v>
      </c>
      <c r="O35" s="73">
        <f t="shared" si="9"/>
        <v>0</v>
      </c>
      <c r="P35" s="73">
        <f t="shared" si="9"/>
        <v>0</v>
      </c>
      <c r="Q35" s="167"/>
      <c r="R35" s="269"/>
      <c r="S35" s="83"/>
    </row>
    <row r="36" spans="1:19" s="5" customFormat="1" ht="45.75" customHeight="1">
      <c r="A36" s="153" t="s">
        <v>203</v>
      </c>
      <c r="B36" s="153" t="s">
        <v>216</v>
      </c>
      <c r="C36" s="153" t="s">
        <v>925</v>
      </c>
      <c r="D36" s="155" t="s">
        <v>206</v>
      </c>
      <c r="E36" s="98" t="s">
        <v>151</v>
      </c>
      <c r="F36" s="103" t="s">
        <v>1455</v>
      </c>
      <c r="G36" s="72">
        <f>SUM(H36,K36,N36,O36,P36)</f>
        <v>5400000</v>
      </c>
      <c r="H36" s="72">
        <v>2120000</v>
      </c>
      <c r="I36" s="72">
        <v>125828</v>
      </c>
      <c r="J36" s="72">
        <f>H36-I36</f>
        <v>1994172</v>
      </c>
      <c r="K36" s="72">
        <v>0</v>
      </c>
      <c r="L36" s="72">
        <v>0</v>
      </c>
      <c r="M36" s="72">
        <f>K36-L36</f>
        <v>0</v>
      </c>
      <c r="N36" s="72">
        <v>3280000</v>
      </c>
      <c r="O36" s="72">
        <v>0</v>
      </c>
      <c r="P36" s="72">
        <v>0</v>
      </c>
      <c r="Q36" s="179" t="s">
        <v>1448</v>
      </c>
      <c r="R36" s="267" t="s">
        <v>202</v>
      </c>
      <c r="S36" s="83"/>
    </row>
    <row r="37" spans="1:19" s="5" customFormat="1" ht="45.75" customHeight="1">
      <c r="A37" s="154"/>
      <c r="B37" s="154"/>
      <c r="C37" s="153"/>
      <c r="D37" s="155"/>
      <c r="E37" s="98" t="s">
        <v>7</v>
      </c>
      <c r="F37" s="103" t="s">
        <v>207</v>
      </c>
      <c r="G37" s="72">
        <f>SUM(H37,K37,N37,O37,P37)</f>
        <v>5400000</v>
      </c>
      <c r="H37" s="62">
        <v>2120000</v>
      </c>
      <c r="I37" s="62">
        <v>1017463</v>
      </c>
      <c r="J37" s="72">
        <f>H37-I37</f>
        <v>1102537</v>
      </c>
      <c r="K37" s="62">
        <v>0</v>
      </c>
      <c r="L37" s="62">
        <v>0</v>
      </c>
      <c r="M37" s="62">
        <f>K37-L37</f>
        <v>0</v>
      </c>
      <c r="N37" s="62">
        <v>3280000</v>
      </c>
      <c r="O37" s="62">
        <v>0</v>
      </c>
      <c r="P37" s="62">
        <v>0</v>
      </c>
      <c r="Q37" s="179"/>
      <c r="R37" s="268"/>
      <c r="S37" s="83"/>
    </row>
    <row r="38" spans="1:19" s="5" customFormat="1" ht="45.75" customHeight="1">
      <c r="A38" s="154"/>
      <c r="B38" s="154"/>
      <c r="C38" s="153"/>
      <c r="D38" s="155"/>
      <c r="E38" s="98" t="s">
        <v>8</v>
      </c>
      <c r="F38" s="103"/>
      <c r="G38" s="73">
        <f t="shared" ref="G38:P38" si="10">G37-G36</f>
        <v>0</v>
      </c>
      <c r="H38" s="73">
        <f t="shared" si="10"/>
        <v>0</v>
      </c>
      <c r="I38" s="73">
        <f t="shared" si="10"/>
        <v>891635</v>
      </c>
      <c r="J38" s="73">
        <f t="shared" si="10"/>
        <v>-891635</v>
      </c>
      <c r="K38" s="73">
        <f t="shared" si="10"/>
        <v>0</v>
      </c>
      <c r="L38" s="73">
        <f t="shared" si="10"/>
        <v>0</v>
      </c>
      <c r="M38" s="73">
        <f t="shared" si="10"/>
        <v>0</v>
      </c>
      <c r="N38" s="73">
        <f t="shared" si="10"/>
        <v>0</v>
      </c>
      <c r="O38" s="73">
        <f t="shared" si="10"/>
        <v>0</v>
      </c>
      <c r="P38" s="73">
        <f t="shared" si="10"/>
        <v>0</v>
      </c>
      <c r="Q38" s="179"/>
      <c r="R38" s="269"/>
      <c r="S38" s="83"/>
    </row>
    <row r="39" spans="1:19" s="82" customFormat="1" ht="45.75" customHeight="1">
      <c r="A39" s="153" t="s">
        <v>203</v>
      </c>
      <c r="B39" s="153" t="s">
        <v>216</v>
      </c>
      <c r="C39" s="153" t="s">
        <v>927</v>
      </c>
      <c r="D39" s="155" t="s">
        <v>206</v>
      </c>
      <c r="E39" s="98" t="s">
        <v>151</v>
      </c>
      <c r="F39" s="30" t="s">
        <v>1454</v>
      </c>
      <c r="G39" s="72">
        <f>SUM(H39,K39,N39,O39,P39)</f>
        <v>2000000</v>
      </c>
      <c r="H39" s="72">
        <v>2000000</v>
      </c>
      <c r="I39" s="72">
        <v>1997069</v>
      </c>
      <c r="J39" s="72">
        <f>H39-I39</f>
        <v>2931</v>
      </c>
      <c r="K39" s="72">
        <v>0</v>
      </c>
      <c r="L39" s="72">
        <v>0</v>
      </c>
      <c r="M39" s="72">
        <f>K39-L39</f>
        <v>0</v>
      </c>
      <c r="N39" s="72">
        <v>0</v>
      </c>
      <c r="O39" s="72">
        <v>0</v>
      </c>
      <c r="P39" s="72">
        <v>0</v>
      </c>
      <c r="Q39" s="179" t="s">
        <v>928</v>
      </c>
      <c r="R39" s="267"/>
      <c r="S39" s="83"/>
    </row>
    <row r="40" spans="1:19" s="82" customFormat="1" ht="45.75" customHeight="1">
      <c r="A40" s="154"/>
      <c r="B40" s="154"/>
      <c r="C40" s="153"/>
      <c r="D40" s="155"/>
      <c r="E40" s="98" t="s">
        <v>7</v>
      </c>
      <c r="F40" s="99" t="s">
        <v>1233</v>
      </c>
      <c r="G40" s="72">
        <f>SUM(H40,K40,N40,O40,P40)</f>
        <v>2000000</v>
      </c>
      <c r="H40" s="62">
        <v>2000000</v>
      </c>
      <c r="I40" s="62">
        <v>1933314</v>
      </c>
      <c r="J40" s="72">
        <f>H40-I40</f>
        <v>66686</v>
      </c>
      <c r="K40" s="62">
        <v>0</v>
      </c>
      <c r="L40" s="62">
        <v>0</v>
      </c>
      <c r="M40" s="62">
        <f>K40-L40</f>
        <v>0</v>
      </c>
      <c r="N40" s="62">
        <v>0</v>
      </c>
      <c r="O40" s="62">
        <v>0</v>
      </c>
      <c r="P40" s="62">
        <v>0</v>
      </c>
      <c r="Q40" s="179"/>
      <c r="R40" s="268"/>
      <c r="S40" s="83" t="s">
        <v>1453</v>
      </c>
    </row>
    <row r="41" spans="1:19" s="82" customFormat="1" ht="45.75" customHeight="1">
      <c r="A41" s="154"/>
      <c r="B41" s="154"/>
      <c r="C41" s="153"/>
      <c r="D41" s="155"/>
      <c r="E41" s="98" t="s">
        <v>8</v>
      </c>
      <c r="F41" s="103"/>
      <c r="G41" s="73">
        <f t="shared" ref="G41:P41" si="11">G40-G39</f>
        <v>0</v>
      </c>
      <c r="H41" s="73">
        <f t="shared" si="11"/>
        <v>0</v>
      </c>
      <c r="I41" s="73">
        <f t="shared" si="11"/>
        <v>-63755</v>
      </c>
      <c r="J41" s="73">
        <f t="shared" si="11"/>
        <v>63755</v>
      </c>
      <c r="K41" s="73">
        <f t="shared" si="11"/>
        <v>0</v>
      </c>
      <c r="L41" s="73">
        <f t="shared" si="11"/>
        <v>0</v>
      </c>
      <c r="M41" s="73">
        <f t="shared" si="11"/>
        <v>0</v>
      </c>
      <c r="N41" s="73">
        <f t="shared" si="11"/>
        <v>0</v>
      </c>
      <c r="O41" s="73">
        <f t="shared" si="11"/>
        <v>0</v>
      </c>
      <c r="P41" s="73">
        <f t="shared" si="11"/>
        <v>0</v>
      </c>
      <c r="Q41" s="179"/>
      <c r="R41" s="269"/>
      <c r="S41" s="83"/>
    </row>
    <row r="42" spans="1:19" s="82" customFormat="1" ht="52.5" customHeight="1">
      <c r="A42" s="153" t="s">
        <v>203</v>
      </c>
      <c r="B42" s="153" t="s">
        <v>216</v>
      </c>
      <c r="C42" s="153" t="s">
        <v>929</v>
      </c>
      <c r="D42" s="155" t="s">
        <v>206</v>
      </c>
      <c r="E42" s="98" t="s">
        <v>151</v>
      </c>
      <c r="F42" s="103" t="s">
        <v>930</v>
      </c>
      <c r="G42" s="72">
        <f>SUM(H42,K42,N42,O42,P42)</f>
        <v>29000000</v>
      </c>
      <c r="H42" s="72">
        <v>2700000</v>
      </c>
      <c r="I42" s="72">
        <v>2613574</v>
      </c>
      <c r="J42" s="72">
        <f>H42-I42</f>
        <v>86426</v>
      </c>
      <c r="K42" s="72">
        <v>10900000</v>
      </c>
      <c r="L42" s="72">
        <v>9702889</v>
      </c>
      <c r="M42" s="72">
        <f>K42-L42</f>
        <v>1197111</v>
      </c>
      <c r="N42" s="72">
        <v>8400900</v>
      </c>
      <c r="O42" s="72">
        <v>6999100</v>
      </c>
      <c r="P42" s="72">
        <v>0</v>
      </c>
      <c r="Q42" s="326" t="s">
        <v>1452</v>
      </c>
      <c r="R42" s="267"/>
      <c r="S42" s="83"/>
    </row>
    <row r="43" spans="1:19" s="82" customFormat="1" ht="52.5" customHeight="1">
      <c r="A43" s="154"/>
      <c r="B43" s="154"/>
      <c r="C43" s="153"/>
      <c r="D43" s="155"/>
      <c r="E43" s="98" t="s">
        <v>7</v>
      </c>
      <c r="F43" s="103" t="s">
        <v>930</v>
      </c>
      <c r="G43" s="72">
        <f>SUM(H43,K43,N43,O43,P43)</f>
        <v>29000000</v>
      </c>
      <c r="H43" s="62">
        <v>2700000</v>
      </c>
      <c r="I43" s="62">
        <v>2700000</v>
      </c>
      <c r="J43" s="72">
        <f>H43-I43</f>
        <v>0</v>
      </c>
      <c r="K43" s="62">
        <v>10900000</v>
      </c>
      <c r="L43" s="62">
        <v>9883175</v>
      </c>
      <c r="M43" s="62">
        <f>K43-L43</f>
        <v>1016825</v>
      </c>
      <c r="N43" s="62">
        <v>8400900</v>
      </c>
      <c r="O43" s="62">
        <v>6999100</v>
      </c>
      <c r="P43" s="62">
        <v>0</v>
      </c>
      <c r="Q43" s="327"/>
      <c r="R43" s="268"/>
      <c r="S43" s="83"/>
    </row>
    <row r="44" spans="1:19" s="82" customFormat="1" ht="43.5" customHeight="1">
      <c r="A44" s="154"/>
      <c r="B44" s="154"/>
      <c r="C44" s="153"/>
      <c r="D44" s="155"/>
      <c r="E44" s="98" t="s">
        <v>8</v>
      </c>
      <c r="F44" s="103"/>
      <c r="G44" s="73">
        <f t="shared" ref="G44:P44" si="12">G43-G42</f>
        <v>0</v>
      </c>
      <c r="H44" s="73">
        <f t="shared" si="12"/>
        <v>0</v>
      </c>
      <c r="I44" s="73">
        <f t="shared" si="12"/>
        <v>86426</v>
      </c>
      <c r="J44" s="73">
        <f t="shared" si="12"/>
        <v>-86426</v>
      </c>
      <c r="K44" s="73">
        <f t="shared" si="12"/>
        <v>0</v>
      </c>
      <c r="L44" s="73">
        <f t="shared" si="12"/>
        <v>180286</v>
      </c>
      <c r="M44" s="73">
        <f t="shared" si="12"/>
        <v>-180286</v>
      </c>
      <c r="N44" s="73">
        <f t="shared" si="12"/>
        <v>0</v>
      </c>
      <c r="O44" s="73">
        <f t="shared" si="12"/>
        <v>0</v>
      </c>
      <c r="P44" s="73">
        <f t="shared" si="12"/>
        <v>0</v>
      </c>
      <c r="Q44" s="328"/>
      <c r="R44" s="269"/>
      <c r="S44" s="83"/>
    </row>
    <row r="45" spans="1:19" s="82" customFormat="1" ht="45.75" customHeight="1">
      <c r="A45" s="153" t="s">
        <v>203</v>
      </c>
      <c r="B45" s="153" t="s">
        <v>216</v>
      </c>
      <c r="C45" s="153" t="s">
        <v>212</v>
      </c>
      <c r="D45" s="155" t="s">
        <v>206</v>
      </c>
      <c r="E45" s="98" t="s">
        <v>151</v>
      </c>
      <c r="F45" s="103" t="s">
        <v>1451</v>
      </c>
      <c r="G45" s="72">
        <f>SUM(H45,K45,N45,O45,P45)</f>
        <v>20000000</v>
      </c>
      <c r="H45" s="73">
        <v>0</v>
      </c>
      <c r="I45" s="73">
        <v>0</v>
      </c>
      <c r="J45" s="72">
        <f>H45-I45</f>
        <v>0</v>
      </c>
      <c r="K45" s="72">
        <v>500000</v>
      </c>
      <c r="L45" s="72">
        <v>0</v>
      </c>
      <c r="M45" s="72">
        <f>K45-L45</f>
        <v>500000</v>
      </c>
      <c r="N45" s="72">
        <v>5500000</v>
      </c>
      <c r="O45" s="72">
        <v>14000000</v>
      </c>
      <c r="P45" s="72">
        <v>0</v>
      </c>
      <c r="Q45" s="179" t="s">
        <v>1450</v>
      </c>
      <c r="R45" s="267"/>
      <c r="S45" s="83"/>
    </row>
    <row r="46" spans="1:19" s="82" customFormat="1" ht="45.75" customHeight="1">
      <c r="A46" s="154"/>
      <c r="B46" s="154"/>
      <c r="C46" s="153"/>
      <c r="D46" s="155"/>
      <c r="E46" s="98" t="s">
        <v>7</v>
      </c>
      <c r="F46" s="103" t="s">
        <v>1234</v>
      </c>
      <c r="G46" s="72">
        <f>SUM(H46,K46,N46,O46,P46)</f>
        <v>20000000</v>
      </c>
      <c r="H46" s="73">
        <v>0</v>
      </c>
      <c r="I46" s="73">
        <v>0</v>
      </c>
      <c r="J46" s="72">
        <f>H46-I46</f>
        <v>0</v>
      </c>
      <c r="K46" s="72">
        <v>500000</v>
      </c>
      <c r="L46" s="72">
        <v>0</v>
      </c>
      <c r="M46" s="72">
        <f>K46-L46</f>
        <v>500000</v>
      </c>
      <c r="N46" s="72">
        <v>7500000</v>
      </c>
      <c r="O46" s="72">
        <v>12000000</v>
      </c>
      <c r="P46" s="72">
        <v>0</v>
      </c>
      <c r="Q46" s="179"/>
      <c r="R46" s="268"/>
      <c r="S46" s="83"/>
    </row>
    <row r="47" spans="1:19" s="84" customFormat="1" ht="45.75" customHeight="1">
      <c r="A47" s="154"/>
      <c r="B47" s="154"/>
      <c r="C47" s="153"/>
      <c r="D47" s="155"/>
      <c r="E47" s="98" t="s">
        <v>8</v>
      </c>
      <c r="F47" s="103"/>
      <c r="G47" s="73">
        <f t="shared" ref="G47:P47" si="13">G46-G45</f>
        <v>0</v>
      </c>
      <c r="H47" s="73">
        <f t="shared" si="13"/>
        <v>0</v>
      </c>
      <c r="I47" s="73">
        <f t="shared" si="13"/>
        <v>0</v>
      </c>
      <c r="J47" s="73">
        <f t="shared" si="13"/>
        <v>0</v>
      </c>
      <c r="K47" s="73">
        <f t="shared" si="13"/>
        <v>0</v>
      </c>
      <c r="L47" s="73">
        <f t="shared" si="13"/>
        <v>0</v>
      </c>
      <c r="M47" s="73">
        <f t="shared" si="13"/>
        <v>0</v>
      </c>
      <c r="N47" s="73">
        <f t="shared" si="13"/>
        <v>2000000</v>
      </c>
      <c r="O47" s="73">
        <f t="shared" si="13"/>
        <v>-2000000</v>
      </c>
      <c r="P47" s="73">
        <f t="shared" si="13"/>
        <v>0</v>
      </c>
      <c r="Q47" s="179"/>
      <c r="R47" s="269"/>
      <c r="S47" s="65"/>
    </row>
    <row r="48" spans="1:19" s="82" customFormat="1" ht="45.75" customHeight="1">
      <c r="A48" s="153" t="s">
        <v>27</v>
      </c>
      <c r="B48" s="153" t="s">
        <v>28</v>
      </c>
      <c r="C48" s="153" t="s">
        <v>29</v>
      </c>
      <c r="D48" s="178" t="s">
        <v>30</v>
      </c>
      <c r="E48" s="98" t="s">
        <v>151</v>
      </c>
      <c r="F48" s="103" t="s">
        <v>1449</v>
      </c>
      <c r="G48" s="72">
        <f>SUM(H48,K48,N48,O48,P48)</f>
        <v>5280000</v>
      </c>
      <c r="H48" s="73">
        <v>0</v>
      </c>
      <c r="I48" s="73">
        <v>0</v>
      </c>
      <c r="J48" s="72">
        <f>H48-I48</f>
        <v>0</v>
      </c>
      <c r="K48" s="73">
        <v>0</v>
      </c>
      <c r="L48" s="73">
        <v>0</v>
      </c>
      <c r="M48" s="72">
        <f>K48-L48</f>
        <v>0</v>
      </c>
      <c r="N48" s="72">
        <v>5280000</v>
      </c>
      <c r="O48" s="73">
        <v>0</v>
      </c>
      <c r="P48" s="73">
        <v>0</v>
      </c>
      <c r="Q48" s="179" t="s">
        <v>1448</v>
      </c>
      <c r="R48" s="267"/>
      <c r="S48" s="83"/>
    </row>
    <row r="49" spans="1:19" s="82" customFormat="1" ht="45.75" customHeight="1">
      <c r="A49" s="154"/>
      <c r="B49" s="154"/>
      <c r="C49" s="153"/>
      <c r="D49" s="178"/>
      <c r="E49" s="98" t="s">
        <v>7</v>
      </c>
      <c r="F49" s="103" t="s">
        <v>210</v>
      </c>
      <c r="G49" s="72">
        <f>SUM(H49,K49,N49,O49,P49)</f>
        <v>5280000</v>
      </c>
      <c r="H49" s="62">
        <v>0</v>
      </c>
      <c r="I49" s="62">
        <v>0</v>
      </c>
      <c r="J49" s="72">
        <f>H49-I49</f>
        <v>0</v>
      </c>
      <c r="K49" s="62">
        <v>0</v>
      </c>
      <c r="L49" s="62">
        <v>0</v>
      </c>
      <c r="M49" s="62">
        <f>K49-L49</f>
        <v>0</v>
      </c>
      <c r="N49" s="62">
        <v>5280000</v>
      </c>
      <c r="O49" s="62">
        <v>0</v>
      </c>
      <c r="P49" s="62">
        <v>0</v>
      </c>
      <c r="Q49" s="179"/>
      <c r="R49" s="268"/>
      <c r="S49" s="83"/>
    </row>
    <row r="50" spans="1:19" s="82" customFormat="1" ht="45.75" customHeight="1">
      <c r="A50" s="154"/>
      <c r="B50" s="154"/>
      <c r="C50" s="153"/>
      <c r="D50" s="178"/>
      <c r="E50" s="98" t="s">
        <v>8</v>
      </c>
      <c r="F50" s="103"/>
      <c r="G50" s="73">
        <f t="shared" ref="G50:P50" si="14">G49-G48</f>
        <v>0</v>
      </c>
      <c r="H50" s="73">
        <f t="shared" si="14"/>
        <v>0</v>
      </c>
      <c r="I50" s="73">
        <f t="shared" si="14"/>
        <v>0</v>
      </c>
      <c r="J50" s="73">
        <f t="shared" si="14"/>
        <v>0</v>
      </c>
      <c r="K50" s="73">
        <f t="shared" si="14"/>
        <v>0</v>
      </c>
      <c r="L50" s="73">
        <f t="shared" si="14"/>
        <v>0</v>
      </c>
      <c r="M50" s="73">
        <f t="shared" si="14"/>
        <v>0</v>
      </c>
      <c r="N50" s="73">
        <f t="shared" si="14"/>
        <v>0</v>
      </c>
      <c r="O50" s="73">
        <f t="shared" si="14"/>
        <v>0</v>
      </c>
      <c r="P50" s="73">
        <f t="shared" si="14"/>
        <v>0</v>
      </c>
      <c r="Q50" s="179"/>
      <c r="R50" s="269"/>
      <c r="S50" s="83"/>
    </row>
    <row r="51" spans="1:19" s="82" customFormat="1" ht="45.75" customHeight="1">
      <c r="A51" s="180" t="s">
        <v>228</v>
      </c>
      <c r="B51" s="180" t="s">
        <v>241</v>
      </c>
      <c r="C51" s="180" t="s">
        <v>230</v>
      </c>
      <c r="D51" s="156" t="s">
        <v>231</v>
      </c>
      <c r="E51" s="98" t="s">
        <v>151</v>
      </c>
      <c r="F51" s="103" t="s">
        <v>938</v>
      </c>
      <c r="G51" s="72">
        <f>SUM(H51,K51,N51,O51,P51)</f>
        <v>8349720</v>
      </c>
      <c r="H51" s="72">
        <v>4000000</v>
      </c>
      <c r="I51" s="72">
        <v>3686035</v>
      </c>
      <c r="J51" s="72">
        <f>H51-I51</f>
        <v>313965</v>
      </c>
      <c r="K51" s="72">
        <v>2749720</v>
      </c>
      <c r="L51" s="72">
        <v>2381334</v>
      </c>
      <c r="M51" s="72">
        <f>K51-L51</f>
        <v>368386</v>
      </c>
      <c r="N51" s="72">
        <v>1600000</v>
      </c>
      <c r="O51" s="72">
        <v>0</v>
      </c>
      <c r="P51" s="72">
        <v>0</v>
      </c>
      <c r="Q51" s="182" t="s">
        <v>1447</v>
      </c>
      <c r="R51" s="267"/>
      <c r="S51" s="83"/>
    </row>
    <row r="52" spans="1:19" s="82" customFormat="1" ht="45.75" customHeight="1">
      <c r="A52" s="181"/>
      <c r="B52" s="181"/>
      <c r="C52" s="181"/>
      <c r="D52" s="155"/>
      <c r="E52" s="98" t="s">
        <v>7</v>
      </c>
      <c r="F52" s="103" t="s">
        <v>938</v>
      </c>
      <c r="G52" s="72">
        <f>SUM(H52,K52,N52,O52,P52)</f>
        <v>8349720</v>
      </c>
      <c r="H52" s="72">
        <v>4000000</v>
      </c>
      <c r="I52" s="72">
        <v>3686035</v>
      </c>
      <c r="J52" s="72">
        <v>0</v>
      </c>
      <c r="K52" s="72" ph="1">
        <v>2749720</v>
      </c>
      <c r="L52" s="72" ph="1">
        <v>2381334</v>
      </c>
      <c r="M52" s="72">
        <v>0</v>
      </c>
      <c r="N52" s="72" ph="1">
        <v>1600000</v>
      </c>
      <c r="O52" s="72">
        <v>0</v>
      </c>
      <c r="P52" s="72">
        <v>0</v>
      </c>
      <c r="Q52" s="183"/>
      <c r="R52" s="268"/>
      <c r="S52" s="83" t="s">
        <v>1446</v>
      </c>
    </row>
    <row r="53" spans="1:19" s="82" customFormat="1" ht="45.75" customHeight="1">
      <c r="A53" s="181"/>
      <c r="B53" s="181"/>
      <c r="C53" s="181"/>
      <c r="D53" s="155"/>
      <c r="E53" s="98" t="s">
        <v>8</v>
      </c>
      <c r="F53" s="103"/>
      <c r="G53" s="73">
        <f t="shared" ref="G53:P53" si="15">G52-G51</f>
        <v>0</v>
      </c>
      <c r="H53" s="73">
        <f t="shared" si="15"/>
        <v>0</v>
      </c>
      <c r="I53" s="73">
        <f t="shared" si="15"/>
        <v>0</v>
      </c>
      <c r="J53" s="73">
        <f t="shared" si="15"/>
        <v>-313965</v>
      </c>
      <c r="K53" s="73">
        <f t="shared" si="15"/>
        <v>0</v>
      </c>
      <c r="L53" s="73">
        <f t="shared" si="15"/>
        <v>0</v>
      </c>
      <c r="M53" s="73">
        <f t="shared" si="15"/>
        <v>-368386</v>
      </c>
      <c r="N53" s="73">
        <f t="shared" si="15"/>
        <v>0</v>
      </c>
      <c r="O53" s="73">
        <f t="shared" si="15"/>
        <v>0</v>
      </c>
      <c r="P53" s="73">
        <f t="shared" si="15"/>
        <v>0</v>
      </c>
      <c r="Q53" s="184"/>
      <c r="R53" s="269"/>
      <c r="S53" s="83"/>
    </row>
    <row r="54" spans="1:19" s="82" customFormat="1" ht="45.75" customHeight="1">
      <c r="A54" s="180" t="s">
        <v>228</v>
      </c>
      <c r="B54" s="180" t="s">
        <v>241</v>
      </c>
      <c r="C54" s="180" t="s">
        <v>939</v>
      </c>
      <c r="D54" s="156" t="s">
        <v>231</v>
      </c>
      <c r="E54" s="98" t="s">
        <v>151</v>
      </c>
      <c r="F54" s="103" t="s">
        <v>940</v>
      </c>
      <c r="G54" s="72">
        <f>SUM(H54,K54,N54,O54,P54)</f>
        <v>529371</v>
      </c>
      <c r="H54" s="72">
        <v>529371</v>
      </c>
      <c r="I54" s="72">
        <v>491491</v>
      </c>
      <c r="J54" s="72">
        <f>H54-I54</f>
        <v>37880</v>
      </c>
      <c r="K54" s="72">
        <v>0</v>
      </c>
      <c r="L54" s="72">
        <v>0</v>
      </c>
      <c r="M54" s="72">
        <f>K54-L54</f>
        <v>0</v>
      </c>
      <c r="N54" s="72">
        <v>0</v>
      </c>
      <c r="O54" s="72">
        <v>0</v>
      </c>
      <c r="P54" s="72">
        <v>0</v>
      </c>
      <c r="Q54" s="182" t="s">
        <v>1441</v>
      </c>
      <c r="R54" s="267"/>
      <c r="S54" s="83"/>
    </row>
    <row r="55" spans="1:19" s="82" customFormat="1" ht="45.75" customHeight="1">
      <c r="A55" s="181"/>
      <c r="B55" s="181"/>
      <c r="C55" s="180"/>
      <c r="D55" s="155"/>
      <c r="E55" s="98" t="s">
        <v>7</v>
      </c>
      <c r="F55" s="103" t="s">
        <v>940</v>
      </c>
      <c r="G55" s="72">
        <f>SUM(H55,K55,N55,O55,P55)</f>
        <v>529371</v>
      </c>
      <c r="H55" s="72">
        <v>529371</v>
      </c>
      <c r="I55" s="72">
        <v>510790</v>
      </c>
      <c r="J55" s="72">
        <f>H55-I55</f>
        <v>18581</v>
      </c>
      <c r="K55" s="72">
        <v>0</v>
      </c>
      <c r="L55" s="72">
        <v>0</v>
      </c>
      <c r="M55" s="72">
        <f>K55-L55</f>
        <v>0</v>
      </c>
      <c r="N55" s="72">
        <v>0</v>
      </c>
      <c r="O55" s="72">
        <v>0</v>
      </c>
      <c r="P55" s="72">
        <v>0</v>
      </c>
      <c r="Q55" s="183"/>
      <c r="R55" s="268"/>
      <c r="S55" s="83" t="s">
        <v>1445</v>
      </c>
    </row>
    <row r="56" spans="1:19" s="82" customFormat="1" ht="45.75" customHeight="1">
      <c r="A56" s="181"/>
      <c r="B56" s="181"/>
      <c r="C56" s="180"/>
      <c r="D56" s="155"/>
      <c r="E56" s="98" t="s">
        <v>8</v>
      </c>
      <c r="F56" s="103"/>
      <c r="G56" s="73">
        <f t="shared" ref="G56:P56" si="16">G55-G54</f>
        <v>0</v>
      </c>
      <c r="H56" s="73">
        <f t="shared" si="16"/>
        <v>0</v>
      </c>
      <c r="I56" s="73">
        <f t="shared" si="16"/>
        <v>19299</v>
      </c>
      <c r="J56" s="73">
        <f t="shared" si="16"/>
        <v>-19299</v>
      </c>
      <c r="K56" s="73">
        <f t="shared" si="16"/>
        <v>0</v>
      </c>
      <c r="L56" s="73">
        <f t="shared" si="16"/>
        <v>0</v>
      </c>
      <c r="M56" s="73">
        <f t="shared" si="16"/>
        <v>0</v>
      </c>
      <c r="N56" s="73">
        <f t="shared" si="16"/>
        <v>0</v>
      </c>
      <c r="O56" s="73">
        <f t="shared" si="16"/>
        <v>0</v>
      </c>
      <c r="P56" s="73">
        <f t="shared" si="16"/>
        <v>0</v>
      </c>
      <c r="Q56" s="184"/>
      <c r="R56" s="269"/>
      <c r="S56" s="83"/>
    </row>
    <row r="57" spans="1:19" s="82" customFormat="1" ht="42.75" customHeight="1">
      <c r="A57" s="180" t="s">
        <v>228</v>
      </c>
      <c r="B57" s="180" t="s">
        <v>241</v>
      </c>
      <c r="C57" s="180" t="s">
        <v>941</v>
      </c>
      <c r="D57" s="156" t="s">
        <v>231</v>
      </c>
      <c r="E57" s="98" t="s">
        <v>151</v>
      </c>
      <c r="F57" s="103" t="s">
        <v>238</v>
      </c>
      <c r="G57" s="72">
        <f>SUM(H57,K57,N57,O57,P57)</f>
        <v>3244747</v>
      </c>
      <c r="H57" s="72">
        <v>3244747</v>
      </c>
      <c r="I57" s="72">
        <v>3145959</v>
      </c>
      <c r="J57" s="72">
        <f>H57-I57</f>
        <v>98788</v>
      </c>
      <c r="K57" s="72">
        <v>0</v>
      </c>
      <c r="L57" s="72">
        <v>0</v>
      </c>
      <c r="M57" s="72">
        <f>K57-L57</f>
        <v>0</v>
      </c>
      <c r="N57" s="72">
        <v>0</v>
      </c>
      <c r="O57" s="72">
        <v>0</v>
      </c>
      <c r="P57" s="72">
        <v>0</v>
      </c>
      <c r="Q57" s="182" t="s">
        <v>1441</v>
      </c>
      <c r="R57" s="267"/>
      <c r="S57" s="83"/>
    </row>
    <row r="58" spans="1:19" s="82" customFormat="1" ht="42.75" customHeight="1">
      <c r="A58" s="181"/>
      <c r="B58" s="181"/>
      <c r="C58" s="180"/>
      <c r="D58" s="155"/>
      <c r="E58" s="98" t="s">
        <v>7</v>
      </c>
      <c r="F58" s="103" t="s">
        <v>238</v>
      </c>
      <c r="G58" s="72">
        <f>SUM(H58,K58,N58,O58,P58)</f>
        <v>3244747</v>
      </c>
      <c r="H58" s="72">
        <v>3244747</v>
      </c>
      <c r="I58" s="72">
        <v>3215432</v>
      </c>
      <c r="J58" s="72">
        <f>H58-I58</f>
        <v>29315</v>
      </c>
      <c r="K58" s="72">
        <v>0</v>
      </c>
      <c r="L58" s="72">
        <v>0</v>
      </c>
      <c r="M58" s="72">
        <f>K58-L58</f>
        <v>0</v>
      </c>
      <c r="N58" s="72">
        <v>0</v>
      </c>
      <c r="O58" s="72">
        <v>0</v>
      </c>
      <c r="P58" s="72">
        <v>0</v>
      </c>
      <c r="Q58" s="183"/>
      <c r="R58" s="268"/>
      <c r="S58" s="83" t="s">
        <v>1445</v>
      </c>
    </row>
    <row r="59" spans="1:19" s="82" customFormat="1" ht="46.5" customHeight="1">
      <c r="A59" s="181"/>
      <c r="B59" s="181"/>
      <c r="C59" s="180"/>
      <c r="D59" s="155"/>
      <c r="E59" s="98" t="s">
        <v>8</v>
      </c>
      <c r="F59" s="103"/>
      <c r="G59" s="73">
        <f t="shared" ref="G59:P59" si="17">G58-G57</f>
        <v>0</v>
      </c>
      <c r="H59" s="73">
        <f t="shared" si="17"/>
        <v>0</v>
      </c>
      <c r="I59" s="73">
        <f t="shared" si="17"/>
        <v>69473</v>
      </c>
      <c r="J59" s="73">
        <f t="shared" si="17"/>
        <v>-69473</v>
      </c>
      <c r="K59" s="73">
        <f t="shared" si="17"/>
        <v>0</v>
      </c>
      <c r="L59" s="73">
        <f t="shared" si="17"/>
        <v>0</v>
      </c>
      <c r="M59" s="73">
        <f t="shared" si="17"/>
        <v>0</v>
      </c>
      <c r="N59" s="73">
        <f t="shared" si="17"/>
        <v>0</v>
      </c>
      <c r="O59" s="73">
        <f t="shared" si="17"/>
        <v>0</v>
      </c>
      <c r="P59" s="73">
        <f t="shared" si="17"/>
        <v>0</v>
      </c>
      <c r="Q59" s="184"/>
      <c r="R59" s="269"/>
      <c r="S59" s="83"/>
    </row>
    <row r="60" spans="1:19" s="82" customFormat="1" ht="46.5" customHeight="1">
      <c r="A60" s="180" t="s">
        <v>228</v>
      </c>
      <c r="B60" s="180" t="s">
        <v>241</v>
      </c>
      <c r="C60" s="180" t="s">
        <v>943</v>
      </c>
      <c r="D60" s="156" t="s">
        <v>231</v>
      </c>
      <c r="E60" s="98" t="s">
        <v>151</v>
      </c>
      <c r="F60" s="103" t="s">
        <v>944</v>
      </c>
      <c r="G60" s="72">
        <f>SUM(H60,K60,N60,O60,P60)</f>
        <v>1556886</v>
      </c>
      <c r="H60" s="72">
        <v>1556886</v>
      </c>
      <c r="I60" s="72">
        <v>0</v>
      </c>
      <c r="J60" s="72">
        <f>H60-I60</f>
        <v>1556886</v>
      </c>
      <c r="K60" s="72">
        <v>0</v>
      </c>
      <c r="L60" s="72">
        <v>0</v>
      </c>
      <c r="M60" s="72">
        <f>K60-L60</f>
        <v>0</v>
      </c>
      <c r="N60" s="72">
        <v>0</v>
      </c>
      <c r="O60" s="72">
        <v>0</v>
      </c>
      <c r="P60" s="72">
        <v>0</v>
      </c>
      <c r="Q60" s="182" t="s">
        <v>1441</v>
      </c>
      <c r="R60" s="267"/>
      <c r="S60" s="83"/>
    </row>
    <row r="61" spans="1:19" s="82" customFormat="1" ht="46.5" customHeight="1">
      <c r="A61" s="181"/>
      <c r="B61" s="181"/>
      <c r="C61" s="180"/>
      <c r="D61" s="155"/>
      <c r="E61" s="98" t="s">
        <v>7</v>
      </c>
      <c r="F61" s="103" t="s">
        <v>944</v>
      </c>
      <c r="G61" s="72">
        <f>SUM(H61,K61,N61,O61,P61)</f>
        <v>1556886</v>
      </c>
      <c r="H61" s="72">
        <v>1556886</v>
      </c>
      <c r="I61" s="72">
        <v>279641</v>
      </c>
      <c r="J61" s="72">
        <f>H61-I61</f>
        <v>1277245</v>
      </c>
      <c r="K61" s="72">
        <v>0</v>
      </c>
      <c r="L61" s="72">
        <v>0</v>
      </c>
      <c r="M61" s="72">
        <f>K61-L61</f>
        <v>0</v>
      </c>
      <c r="N61" s="72">
        <v>0</v>
      </c>
      <c r="O61" s="72">
        <v>0</v>
      </c>
      <c r="P61" s="72">
        <v>0</v>
      </c>
      <c r="Q61" s="183"/>
      <c r="R61" s="268"/>
      <c r="S61" s="83" t="s">
        <v>1445</v>
      </c>
    </row>
    <row r="62" spans="1:19" s="82" customFormat="1" ht="46.5" customHeight="1">
      <c r="A62" s="181"/>
      <c r="B62" s="181"/>
      <c r="C62" s="180"/>
      <c r="D62" s="155"/>
      <c r="E62" s="98" t="s">
        <v>8</v>
      </c>
      <c r="F62" s="103"/>
      <c r="G62" s="73">
        <f t="shared" ref="G62:P62" si="18">G61-G60</f>
        <v>0</v>
      </c>
      <c r="H62" s="73">
        <f t="shared" si="18"/>
        <v>0</v>
      </c>
      <c r="I62" s="73">
        <f t="shared" si="18"/>
        <v>279641</v>
      </c>
      <c r="J62" s="73">
        <f t="shared" si="18"/>
        <v>-279641</v>
      </c>
      <c r="K62" s="73">
        <f t="shared" si="18"/>
        <v>0</v>
      </c>
      <c r="L62" s="73">
        <f t="shared" si="18"/>
        <v>0</v>
      </c>
      <c r="M62" s="73">
        <f t="shared" si="18"/>
        <v>0</v>
      </c>
      <c r="N62" s="73">
        <f t="shared" si="18"/>
        <v>0</v>
      </c>
      <c r="O62" s="73">
        <f t="shared" si="18"/>
        <v>0</v>
      </c>
      <c r="P62" s="73">
        <f t="shared" si="18"/>
        <v>0</v>
      </c>
      <c r="Q62" s="184"/>
      <c r="R62" s="269"/>
      <c r="S62" s="83"/>
    </row>
    <row r="63" spans="1:19" s="82" customFormat="1" ht="54" customHeight="1">
      <c r="A63" s="180" t="s">
        <v>228</v>
      </c>
      <c r="B63" s="180" t="s">
        <v>241</v>
      </c>
      <c r="C63" s="180" t="s">
        <v>1444</v>
      </c>
      <c r="D63" s="156" t="s">
        <v>231</v>
      </c>
      <c r="E63" s="98" t="s">
        <v>151</v>
      </c>
      <c r="F63" s="103" t="s">
        <v>945</v>
      </c>
      <c r="G63" s="72">
        <f>SUM(H63,K63,N63,O63,P63)</f>
        <v>5260596</v>
      </c>
      <c r="H63" s="72">
        <v>5260596</v>
      </c>
      <c r="I63" s="72">
        <v>1913396</v>
      </c>
      <c r="J63" s="72">
        <f>H63-I63</f>
        <v>3347200</v>
      </c>
      <c r="K63" s="72">
        <v>0</v>
      </c>
      <c r="L63" s="72">
        <v>0</v>
      </c>
      <c r="M63" s="72">
        <f>K63-L63</f>
        <v>0</v>
      </c>
      <c r="N63" s="72">
        <v>0</v>
      </c>
      <c r="O63" s="72">
        <v>0</v>
      </c>
      <c r="P63" s="72">
        <v>0</v>
      </c>
      <c r="Q63" s="182" t="s">
        <v>1441</v>
      </c>
      <c r="R63" s="267"/>
      <c r="S63" s="83"/>
    </row>
    <row r="64" spans="1:19" s="82" customFormat="1" ht="54" customHeight="1">
      <c r="A64" s="181"/>
      <c r="B64" s="181"/>
      <c r="C64" s="180"/>
      <c r="D64" s="155"/>
      <c r="E64" s="98" t="s">
        <v>7</v>
      </c>
      <c r="F64" s="103" t="s">
        <v>945</v>
      </c>
      <c r="G64" s="72">
        <f>SUM(H64,K64,N64,O64,P64)</f>
        <v>5260596</v>
      </c>
      <c r="H64" s="72">
        <v>5260596</v>
      </c>
      <c r="I64" s="72">
        <v>4577618</v>
      </c>
      <c r="J64" s="72">
        <f>H64-I64</f>
        <v>682978</v>
      </c>
      <c r="K64" s="72">
        <v>0</v>
      </c>
      <c r="L64" s="72">
        <v>0</v>
      </c>
      <c r="M64" s="72">
        <f>K64-L64</f>
        <v>0</v>
      </c>
      <c r="N64" s="72">
        <v>0</v>
      </c>
      <c r="O64" s="72">
        <v>0</v>
      </c>
      <c r="P64" s="72">
        <v>0</v>
      </c>
      <c r="Q64" s="183"/>
      <c r="R64" s="268"/>
      <c r="S64" s="83" t="s">
        <v>1443</v>
      </c>
    </row>
    <row r="65" spans="1:19" s="82" customFormat="1" ht="47.25" customHeight="1">
      <c r="A65" s="181"/>
      <c r="B65" s="181"/>
      <c r="C65" s="180"/>
      <c r="D65" s="155"/>
      <c r="E65" s="98" t="s">
        <v>8</v>
      </c>
      <c r="F65" s="103"/>
      <c r="G65" s="73">
        <f t="shared" ref="G65:P65" si="19">G64-G63</f>
        <v>0</v>
      </c>
      <c r="H65" s="73">
        <f t="shared" si="19"/>
        <v>0</v>
      </c>
      <c r="I65" s="73">
        <f t="shared" si="19"/>
        <v>2664222</v>
      </c>
      <c r="J65" s="73">
        <f t="shared" si="19"/>
        <v>-2664222</v>
      </c>
      <c r="K65" s="73">
        <f t="shared" si="19"/>
        <v>0</v>
      </c>
      <c r="L65" s="73">
        <f t="shared" si="19"/>
        <v>0</v>
      </c>
      <c r="M65" s="73">
        <f t="shared" si="19"/>
        <v>0</v>
      </c>
      <c r="N65" s="73">
        <f t="shared" si="19"/>
        <v>0</v>
      </c>
      <c r="O65" s="73">
        <f t="shared" si="19"/>
        <v>0</v>
      </c>
      <c r="P65" s="73">
        <f t="shared" si="19"/>
        <v>0</v>
      </c>
      <c r="Q65" s="184"/>
      <c r="R65" s="269"/>
      <c r="S65" s="83"/>
    </row>
    <row r="66" spans="1:19" s="82" customFormat="1" ht="53.25" customHeight="1">
      <c r="A66" s="177" t="s">
        <v>246</v>
      </c>
      <c r="B66" s="153" t="s">
        <v>75</v>
      </c>
      <c r="C66" s="177" t="s">
        <v>14</v>
      </c>
      <c r="D66" s="155" t="s">
        <v>249</v>
      </c>
      <c r="E66" s="98" t="s">
        <v>151</v>
      </c>
      <c r="F66" s="103" t="s">
        <v>1442</v>
      </c>
      <c r="G66" s="72">
        <f>SUM(H66,K66,N66,O66,P66)</f>
        <v>8099197</v>
      </c>
      <c r="H66" s="72">
        <v>7542000</v>
      </c>
      <c r="I66" s="72">
        <v>7504638</v>
      </c>
      <c r="J66" s="72">
        <f>H66-I66</f>
        <v>37362</v>
      </c>
      <c r="K66" s="72">
        <v>557197</v>
      </c>
      <c r="L66" s="72">
        <v>242334</v>
      </c>
      <c r="M66" s="72">
        <f>K66-L66</f>
        <v>314863</v>
      </c>
      <c r="N66" s="72">
        <v>0</v>
      </c>
      <c r="O66" s="72">
        <v>0</v>
      </c>
      <c r="P66" s="72">
        <v>0</v>
      </c>
      <c r="Q66" s="165" t="s">
        <v>1370</v>
      </c>
      <c r="R66" s="267"/>
      <c r="S66" s="83"/>
    </row>
    <row r="67" spans="1:19" s="82" customFormat="1" ht="53.25" customHeight="1">
      <c r="A67" s="177"/>
      <c r="B67" s="154"/>
      <c r="C67" s="177"/>
      <c r="D67" s="155"/>
      <c r="E67" s="106" t="s">
        <v>7</v>
      </c>
      <c r="F67" s="103" t="s">
        <v>1442</v>
      </c>
      <c r="G67" s="72">
        <f>SUM(H67,K67,N67,O67,P67)</f>
        <v>8099197</v>
      </c>
      <c r="H67" s="62">
        <v>7542000</v>
      </c>
      <c r="I67" s="62">
        <v>7542000</v>
      </c>
      <c r="J67" s="72">
        <f>H67-I67</f>
        <v>0</v>
      </c>
      <c r="K67" s="62">
        <v>557197</v>
      </c>
      <c r="L67" s="62">
        <v>490900</v>
      </c>
      <c r="M67" s="62">
        <f>K67-L67</f>
        <v>66297</v>
      </c>
      <c r="N67" s="62">
        <v>0</v>
      </c>
      <c r="O67" s="62">
        <v>0</v>
      </c>
      <c r="P67" s="62">
        <v>0</v>
      </c>
      <c r="Q67" s="165"/>
      <c r="R67" s="268"/>
      <c r="S67" s="83"/>
    </row>
    <row r="68" spans="1:19" s="82" customFormat="1" ht="42" customHeight="1">
      <c r="A68" s="177"/>
      <c r="B68" s="154"/>
      <c r="C68" s="177"/>
      <c r="D68" s="155"/>
      <c r="E68" s="106" t="s">
        <v>8</v>
      </c>
      <c r="F68" s="42"/>
      <c r="G68" s="73">
        <f t="shared" ref="G68:P68" si="20">G67-G66</f>
        <v>0</v>
      </c>
      <c r="H68" s="73">
        <f t="shared" si="20"/>
        <v>0</v>
      </c>
      <c r="I68" s="73">
        <f t="shared" si="20"/>
        <v>37362</v>
      </c>
      <c r="J68" s="73">
        <f t="shared" si="20"/>
        <v>-37362</v>
      </c>
      <c r="K68" s="73">
        <f t="shared" si="20"/>
        <v>0</v>
      </c>
      <c r="L68" s="73">
        <f t="shared" si="20"/>
        <v>248566</v>
      </c>
      <c r="M68" s="73">
        <f t="shared" si="20"/>
        <v>-248566</v>
      </c>
      <c r="N68" s="73">
        <f t="shared" si="20"/>
        <v>0</v>
      </c>
      <c r="O68" s="73">
        <f t="shared" si="20"/>
        <v>0</v>
      </c>
      <c r="P68" s="73">
        <f t="shared" si="20"/>
        <v>0</v>
      </c>
      <c r="Q68" s="165"/>
      <c r="R68" s="269"/>
      <c r="S68" s="83"/>
    </row>
    <row r="69" spans="1:19" s="82" customFormat="1" ht="42" customHeight="1">
      <c r="A69" s="153" t="s">
        <v>252</v>
      </c>
      <c r="B69" s="153" t="s">
        <v>253</v>
      </c>
      <c r="C69" s="153" t="s">
        <v>254</v>
      </c>
      <c r="D69" s="155" t="s">
        <v>255</v>
      </c>
      <c r="E69" s="98" t="s">
        <v>151</v>
      </c>
      <c r="F69" s="103" t="s">
        <v>256</v>
      </c>
      <c r="G69" s="72">
        <f>SUM(H69,K69,N69,O69,P69)</f>
        <v>7915369</v>
      </c>
      <c r="H69" s="72">
        <v>1974219</v>
      </c>
      <c r="I69" s="72">
        <v>1974219</v>
      </c>
      <c r="J69" s="72">
        <f>H69-I69</f>
        <v>0</v>
      </c>
      <c r="K69" s="72">
        <v>2000000</v>
      </c>
      <c r="L69" s="72">
        <v>2000000</v>
      </c>
      <c r="M69" s="72">
        <f>K69-L69</f>
        <v>0</v>
      </c>
      <c r="N69" s="72">
        <f>2394575+1017000</f>
        <v>3411575</v>
      </c>
      <c r="O69" s="72">
        <v>529575</v>
      </c>
      <c r="P69" s="72">
        <v>0</v>
      </c>
      <c r="Q69" s="165" t="s">
        <v>257</v>
      </c>
      <c r="R69" s="267"/>
      <c r="S69" s="83"/>
    </row>
    <row r="70" spans="1:19" s="82" customFormat="1" ht="42" customHeight="1">
      <c r="A70" s="154"/>
      <c r="B70" s="154"/>
      <c r="C70" s="154"/>
      <c r="D70" s="155"/>
      <c r="E70" s="98" t="s">
        <v>7</v>
      </c>
      <c r="F70" s="103" t="s">
        <v>256</v>
      </c>
      <c r="G70" s="72">
        <f>SUM(H70,K70,N70,O70,P70)</f>
        <v>7915369</v>
      </c>
      <c r="H70" s="72">
        <v>1974219</v>
      </c>
      <c r="I70" s="72">
        <v>1974219</v>
      </c>
      <c r="J70" s="72">
        <f>H70-I70</f>
        <v>0</v>
      </c>
      <c r="K70" s="72">
        <v>2000000</v>
      </c>
      <c r="L70" s="72">
        <v>2000000</v>
      </c>
      <c r="M70" s="72">
        <f>K70-L70</f>
        <v>0</v>
      </c>
      <c r="N70" s="72">
        <f>2394575+1017000</f>
        <v>3411575</v>
      </c>
      <c r="O70" s="72">
        <v>529575</v>
      </c>
      <c r="P70" s="72">
        <v>0</v>
      </c>
      <c r="Q70" s="165"/>
      <c r="R70" s="268"/>
      <c r="S70" s="83"/>
    </row>
    <row r="71" spans="1:19" s="82" customFormat="1" ht="42" customHeight="1">
      <c r="A71" s="154"/>
      <c r="B71" s="154"/>
      <c r="C71" s="154"/>
      <c r="D71" s="155"/>
      <c r="E71" s="98" t="s">
        <v>8</v>
      </c>
      <c r="F71" s="103"/>
      <c r="G71" s="73">
        <f t="shared" ref="G71:P71" si="21">G70-G69</f>
        <v>0</v>
      </c>
      <c r="H71" s="73">
        <f t="shared" si="21"/>
        <v>0</v>
      </c>
      <c r="I71" s="73">
        <f t="shared" si="21"/>
        <v>0</v>
      </c>
      <c r="J71" s="73">
        <f t="shared" si="21"/>
        <v>0</v>
      </c>
      <c r="K71" s="73">
        <f t="shared" si="21"/>
        <v>0</v>
      </c>
      <c r="L71" s="73">
        <f t="shared" si="21"/>
        <v>0</v>
      </c>
      <c r="M71" s="73">
        <f t="shared" si="21"/>
        <v>0</v>
      </c>
      <c r="N71" s="73">
        <f t="shared" si="21"/>
        <v>0</v>
      </c>
      <c r="O71" s="73">
        <f t="shared" si="21"/>
        <v>0</v>
      </c>
      <c r="P71" s="73">
        <f t="shared" si="21"/>
        <v>0</v>
      </c>
      <c r="Q71" s="165"/>
      <c r="R71" s="269"/>
      <c r="S71" s="83"/>
    </row>
    <row r="72" spans="1:19" s="82" customFormat="1" ht="45" customHeight="1">
      <c r="A72" s="153" t="s">
        <v>252</v>
      </c>
      <c r="B72" s="153" t="s">
        <v>253</v>
      </c>
      <c r="C72" s="153" t="s">
        <v>258</v>
      </c>
      <c r="D72" s="155" t="s">
        <v>255</v>
      </c>
      <c r="E72" s="98" t="s">
        <v>151</v>
      </c>
      <c r="F72" s="103" t="s">
        <v>259</v>
      </c>
      <c r="G72" s="72">
        <f>SUM(H72,K72,N72,O72,P72)</f>
        <v>9000000</v>
      </c>
      <c r="H72" s="72">
        <v>925715</v>
      </c>
      <c r="I72" s="72">
        <v>925715</v>
      </c>
      <c r="J72" s="72">
        <f>H72-I72</f>
        <v>0</v>
      </c>
      <c r="K72" s="72">
        <v>1000000</v>
      </c>
      <c r="L72" s="72">
        <v>1000000</v>
      </c>
      <c r="M72" s="72">
        <f>K72-L72</f>
        <v>0</v>
      </c>
      <c r="N72" s="72">
        <v>1000000</v>
      </c>
      <c r="O72" s="72">
        <v>6074285</v>
      </c>
      <c r="P72" s="72">
        <v>0</v>
      </c>
      <c r="Q72" s="165" t="s">
        <v>260</v>
      </c>
      <c r="R72" s="267"/>
      <c r="S72" s="83"/>
    </row>
    <row r="73" spans="1:19" s="82" customFormat="1" ht="45" customHeight="1">
      <c r="A73" s="154"/>
      <c r="B73" s="154"/>
      <c r="C73" s="153"/>
      <c r="D73" s="155"/>
      <c r="E73" s="98" t="s">
        <v>7</v>
      </c>
      <c r="F73" s="103" t="s">
        <v>259</v>
      </c>
      <c r="G73" s="72">
        <f>SUM(H73,K73,N73,O73,P73)</f>
        <v>9000000</v>
      </c>
      <c r="H73" s="72">
        <v>925715</v>
      </c>
      <c r="I73" s="72">
        <v>925715</v>
      </c>
      <c r="J73" s="72">
        <f>H73-I73</f>
        <v>0</v>
      </c>
      <c r="K73" s="72">
        <v>1000000</v>
      </c>
      <c r="L73" s="72">
        <v>1000000</v>
      </c>
      <c r="M73" s="72">
        <f>K73-L73</f>
        <v>0</v>
      </c>
      <c r="N73" s="72">
        <v>1000000</v>
      </c>
      <c r="O73" s="72">
        <v>6074285</v>
      </c>
      <c r="P73" s="72">
        <v>0</v>
      </c>
      <c r="Q73" s="165"/>
      <c r="R73" s="268"/>
      <c r="S73" s="83"/>
    </row>
    <row r="74" spans="1:19" s="82" customFormat="1" ht="47.25" customHeight="1">
      <c r="A74" s="154"/>
      <c r="B74" s="154"/>
      <c r="C74" s="153"/>
      <c r="D74" s="155"/>
      <c r="E74" s="98" t="s">
        <v>8</v>
      </c>
      <c r="F74" s="103"/>
      <c r="G74" s="73">
        <f t="shared" ref="G74:P74" si="22">G73-G72</f>
        <v>0</v>
      </c>
      <c r="H74" s="73">
        <f t="shared" si="22"/>
        <v>0</v>
      </c>
      <c r="I74" s="73">
        <f t="shared" si="22"/>
        <v>0</v>
      </c>
      <c r="J74" s="73">
        <f t="shared" si="22"/>
        <v>0</v>
      </c>
      <c r="K74" s="73">
        <f t="shared" si="22"/>
        <v>0</v>
      </c>
      <c r="L74" s="73">
        <f t="shared" si="22"/>
        <v>0</v>
      </c>
      <c r="M74" s="73">
        <f t="shared" si="22"/>
        <v>0</v>
      </c>
      <c r="N74" s="73">
        <f t="shared" si="22"/>
        <v>0</v>
      </c>
      <c r="O74" s="73">
        <f t="shared" si="22"/>
        <v>0</v>
      </c>
      <c r="P74" s="73">
        <f t="shared" si="22"/>
        <v>0</v>
      </c>
      <c r="Q74" s="165"/>
      <c r="R74" s="269"/>
      <c r="S74" s="83"/>
    </row>
    <row r="75" spans="1:19" s="82" customFormat="1" ht="45" customHeight="1">
      <c r="A75" s="153" t="s">
        <v>252</v>
      </c>
      <c r="B75" s="153" t="s">
        <v>253</v>
      </c>
      <c r="C75" s="153" t="s">
        <v>261</v>
      </c>
      <c r="D75" s="155" t="s">
        <v>255</v>
      </c>
      <c r="E75" s="98" t="s">
        <v>151</v>
      </c>
      <c r="F75" s="103" t="s">
        <v>262</v>
      </c>
      <c r="G75" s="72">
        <f>SUM(H75,K75,N75,O75,P75)</f>
        <v>5500000</v>
      </c>
      <c r="H75" s="72">
        <v>0</v>
      </c>
      <c r="I75" s="72">
        <v>0</v>
      </c>
      <c r="J75" s="72">
        <f>H75-I75</f>
        <v>0</v>
      </c>
      <c r="K75" s="72">
        <v>0</v>
      </c>
      <c r="L75" s="72">
        <v>0</v>
      </c>
      <c r="M75" s="72">
        <v>0</v>
      </c>
      <c r="N75" s="72">
        <v>660000</v>
      </c>
      <c r="O75" s="72">
        <v>3000000</v>
      </c>
      <c r="P75" s="72">
        <v>1840000</v>
      </c>
      <c r="Q75" s="165" t="s">
        <v>263</v>
      </c>
      <c r="R75" s="267"/>
      <c r="S75" s="83"/>
    </row>
    <row r="76" spans="1:19" s="82" customFormat="1" ht="45" customHeight="1">
      <c r="A76" s="154"/>
      <c r="B76" s="154"/>
      <c r="C76" s="153"/>
      <c r="D76" s="155"/>
      <c r="E76" s="98" t="s">
        <v>7</v>
      </c>
      <c r="F76" s="103" t="s">
        <v>262</v>
      </c>
      <c r="G76" s="72">
        <f>SUM(H76,K76,N76,O76,P76)</f>
        <v>5500000</v>
      </c>
      <c r="H76" s="72">
        <v>0</v>
      </c>
      <c r="I76" s="72">
        <v>0</v>
      </c>
      <c r="J76" s="72">
        <f>H76-I76</f>
        <v>0</v>
      </c>
      <c r="K76" s="72">
        <v>0</v>
      </c>
      <c r="L76" s="72">
        <v>0</v>
      </c>
      <c r="M76" s="72">
        <v>0</v>
      </c>
      <c r="N76" s="72">
        <v>660000</v>
      </c>
      <c r="O76" s="72">
        <v>3000000</v>
      </c>
      <c r="P76" s="72">
        <v>1840000</v>
      </c>
      <c r="Q76" s="165"/>
      <c r="R76" s="268"/>
      <c r="S76" s="83"/>
    </row>
    <row r="77" spans="1:19" s="82" customFormat="1" ht="42.75" customHeight="1">
      <c r="A77" s="154"/>
      <c r="B77" s="154"/>
      <c r="C77" s="153"/>
      <c r="D77" s="155"/>
      <c r="E77" s="98" t="s">
        <v>8</v>
      </c>
      <c r="F77" s="103"/>
      <c r="G77" s="73">
        <f t="shared" ref="G77:P77" si="23">G76-G75</f>
        <v>0</v>
      </c>
      <c r="H77" s="73">
        <f t="shared" si="23"/>
        <v>0</v>
      </c>
      <c r="I77" s="73">
        <f t="shared" si="23"/>
        <v>0</v>
      </c>
      <c r="J77" s="73">
        <f t="shared" si="23"/>
        <v>0</v>
      </c>
      <c r="K77" s="73">
        <f t="shared" si="23"/>
        <v>0</v>
      </c>
      <c r="L77" s="73">
        <f t="shared" si="23"/>
        <v>0</v>
      </c>
      <c r="M77" s="73">
        <f t="shared" si="23"/>
        <v>0</v>
      </c>
      <c r="N77" s="73">
        <f t="shared" si="23"/>
        <v>0</v>
      </c>
      <c r="O77" s="73">
        <f t="shared" si="23"/>
        <v>0</v>
      </c>
      <c r="P77" s="73">
        <f t="shared" si="23"/>
        <v>0</v>
      </c>
      <c r="Q77" s="165"/>
      <c r="R77" s="269"/>
      <c r="S77" s="83"/>
    </row>
    <row r="78" spans="1:19" s="82" customFormat="1" ht="55.5" customHeight="1">
      <c r="A78" s="153" t="s">
        <v>960</v>
      </c>
      <c r="B78" s="153" t="s">
        <v>961</v>
      </c>
      <c r="C78" s="180" t="s">
        <v>962</v>
      </c>
      <c r="D78" s="155" t="s">
        <v>963</v>
      </c>
      <c r="E78" s="98" t="s">
        <v>151</v>
      </c>
      <c r="F78" s="103" t="s">
        <v>964</v>
      </c>
      <c r="G78" s="72">
        <f>SUM(H78,K78,N78,O78,P78)</f>
        <v>1370600</v>
      </c>
      <c r="H78" s="72">
        <v>217560</v>
      </c>
      <c r="I78" s="72">
        <v>217560</v>
      </c>
      <c r="J78" s="72">
        <f>H78-I78</f>
        <v>0</v>
      </c>
      <c r="K78" s="72">
        <v>1087800</v>
      </c>
      <c r="L78" s="72">
        <v>1087800</v>
      </c>
      <c r="M78" s="72">
        <f>K78-L78</f>
        <v>0</v>
      </c>
      <c r="N78" s="72">
        <v>65240</v>
      </c>
      <c r="O78" s="72"/>
      <c r="P78" s="72"/>
      <c r="Q78" s="165" t="s">
        <v>1441</v>
      </c>
      <c r="R78" s="267"/>
      <c r="S78" s="83"/>
    </row>
    <row r="79" spans="1:19" s="82" customFormat="1" ht="57" customHeight="1">
      <c r="A79" s="153"/>
      <c r="B79" s="153"/>
      <c r="C79" s="180"/>
      <c r="D79" s="155"/>
      <c r="E79" s="98" t="s">
        <v>7</v>
      </c>
      <c r="F79" s="103" t="s">
        <v>964</v>
      </c>
      <c r="G79" s="72">
        <f>SUM(H79,K79,N79,O79,P79)</f>
        <v>1305360</v>
      </c>
      <c r="H79" s="62">
        <v>217560</v>
      </c>
      <c r="I79" s="62">
        <v>217560</v>
      </c>
      <c r="J79" s="72">
        <f>H79-I79</f>
        <v>0</v>
      </c>
      <c r="K79" s="62">
        <v>1087800</v>
      </c>
      <c r="L79" s="62">
        <v>864250</v>
      </c>
      <c r="M79" s="62">
        <f>K79-L79</f>
        <v>223550</v>
      </c>
      <c r="N79" s="62">
        <v>0</v>
      </c>
      <c r="O79" s="72"/>
      <c r="P79" s="72"/>
      <c r="Q79" s="165"/>
      <c r="R79" s="268"/>
      <c r="S79" s="83"/>
    </row>
    <row r="80" spans="1:19" s="82" customFormat="1" ht="45" customHeight="1">
      <c r="A80" s="153"/>
      <c r="B80" s="153"/>
      <c r="C80" s="180"/>
      <c r="D80" s="155"/>
      <c r="E80" s="98" t="s">
        <v>8</v>
      </c>
      <c r="F80" s="103"/>
      <c r="G80" s="73">
        <f t="shared" ref="G80:P80" si="24">G79-G78</f>
        <v>-65240</v>
      </c>
      <c r="H80" s="73">
        <f t="shared" si="24"/>
        <v>0</v>
      </c>
      <c r="I80" s="73">
        <f t="shared" si="24"/>
        <v>0</v>
      </c>
      <c r="J80" s="73">
        <f t="shared" si="24"/>
        <v>0</v>
      </c>
      <c r="K80" s="73">
        <f t="shared" si="24"/>
        <v>0</v>
      </c>
      <c r="L80" s="73">
        <f t="shared" si="24"/>
        <v>-223550</v>
      </c>
      <c r="M80" s="73">
        <f t="shared" si="24"/>
        <v>223550</v>
      </c>
      <c r="N80" s="73">
        <f t="shared" si="24"/>
        <v>-65240</v>
      </c>
      <c r="O80" s="73">
        <f t="shared" si="24"/>
        <v>0</v>
      </c>
      <c r="P80" s="73">
        <f t="shared" si="24"/>
        <v>0</v>
      </c>
      <c r="Q80" s="165"/>
      <c r="R80" s="269"/>
      <c r="S80" s="83"/>
    </row>
    <row r="81" spans="1:19" s="82" customFormat="1" ht="57.75" customHeight="1">
      <c r="A81" s="153" t="s">
        <v>965</v>
      </c>
      <c r="B81" s="153" t="s">
        <v>966</v>
      </c>
      <c r="C81" s="180" t="s">
        <v>967</v>
      </c>
      <c r="D81" s="155" t="s">
        <v>968</v>
      </c>
      <c r="E81" s="98" t="s">
        <v>151</v>
      </c>
      <c r="F81" s="103" t="s">
        <v>1440</v>
      </c>
      <c r="G81" s="72">
        <f>SUM(H81,K81,N81,O81,P81)</f>
        <v>6000000</v>
      </c>
      <c r="H81" s="72">
        <v>1600000</v>
      </c>
      <c r="I81" s="72">
        <v>430000</v>
      </c>
      <c r="J81" s="72">
        <f>H81-I81</f>
        <v>1170000</v>
      </c>
      <c r="K81" s="72">
        <v>2000000</v>
      </c>
      <c r="L81" s="72">
        <v>142000</v>
      </c>
      <c r="M81" s="72">
        <f>K81-L81</f>
        <v>1858000</v>
      </c>
      <c r="N81" s="72">
        <v>1400000</v>
      </c>
      <c r="O81" s="72">
        <v>900000</v>
      </c>
      <c r="P81" s="72">
        <v>100000</v>
      </c>
      <c r="Q81" s="165" t="s">
        <v>1439</v>
      </c>
      <c r="R81" s="267"/>
      <c r="S81" s="83"/>
    </row>
    <row r="82" spans="1:19" s="82" customFormat="1" ht="67.5" customHeight="1">
      <c r="A82" s="153"/>
      <c r="B82" s="153"/>
      <c r="C82" s="180"/>
      <c r="D82" s="155"/>
      <c r="E82" s="98" t="s">
        <v>7</v>
      </c>
      <c r="F82" s="103" t="s">
        <v>969</v>
      </c>
      <c r="G82" s="72">
        <f>SUM(H82,K82,N82,O82,P82)</f>
        <v>6000000</v>
      </c>
      <c r="H82" s="62">
        <v>1600000</v>
      </c>
      <c r="I82" s="62">
        <v>430000</v>
      </c>
      <c r="J82" s="72">
        <f>H82-I82</f>
        <v>1170000</v>
      </c>
      <c r="K82" s="62">
        <v>2000000</v>
      </c>
      <c r="L82" s="62">
        <v>276675</v>
      </c>
      <c r="M82" s="62">
        <f>K82-L82</f>
        <v>1723325</v>
      </c>
      <c r="N82" s="62">
        <v>1400000</v>
      </c>
      <c r="O82" s="62">
        <v>230000</v>
      </c>
      <c r="P82" s="62">
        <v>770000</v>
      </c>
      <c r="Q82" s="165"/>
      <c r="R82" s="268"/>
      <c r="S82" s="83"/>
    </row>
    <row r="83" spans="1:19" s="82" customFormat="1" ht="42" customHeight="1">
      <c r="A83" s="153"/>
      <c r="B83" s="153"/>
      <c r="C83" s="180"/>
      <c r="D83" s="155"/>
      <c r="E83" s="98" t="s">
        <v>8</v>
      </c>
      <c r="F83" s="103"/>
      <c r="G83" s="73">
        <f t="shared" ref="G83:P83" si="25">G82-G81</f>
        <v>0</v>
      </c>
      <c r="H83" s="73">
        <f t="shared" si="25"/>
        <v>0</v>
      </c>
      <c r="I83" s="73">
        <f t="shared" si="25"/>
        <v>0</v>
      </c>
      <c r="J83" s="73">
        <f t="shared" si="25"/>
        <v>0</v>
      </c>
      <c r="K83" s="73">
        <f t="shared" si="25"/>
        <v>0</v>
      </c>
      <c r="L83" s="73">
        <f t="shared" si="25"/>
        <v>134675</v>
      </c>
      <c r="M83" s="73">
        <f t="shared" si="25"/>
        <v>-134675</v>
      </c>
      <c r="N83" s="73">
        <f t="shared" si="25"/>
        <v>0</v>
      </c>
      <c r="O83" s="73">
        <f t="shared" si="25"/>
        <v>-670000</v>
      </c>
      <c r="P83" s="73">
        <f t="shared" si="25"/>
        <v>670000</v>
      </c>
      <c r="Q83" s="165"/>
      <c r="R83" s="269"/>
      <c r="S83" s="83"/>
    </row>
    <row r="84" spans="1:19" s="82" customFormat="1" ht="45" customHeight="1">
      <c r="A84" s="153" t="s">
        <v>970</v>
      </c>
      <c r="B84" s="153" t="s">
        <v>272</v>
      </c>
      <c r="C84" s="153" t="s">
        <v>273</v>
      </c>
      <c r="D84" s="155" t="s">
        <v>274</v>
      </c>
      <c r="E84" s="98" t="s">
        <v>6</v>
      </c>
      <c r="F84" s="103" t="s">
        <v>1235</v>
      </c>
      <c r="G84" s="72">
        <f>SUM(H84,K84,N84,O84,P84)</f>
        <v>6000000</v>
      </c>
      <c r="H84" s="73">
        <v>0</v>
      </c>
      <c r="I84" s="73">
        <v>0</v>
      </c>
      <c r="J84" s="72">
        <f>H84-I84</f>
        <v>0</v>
      </c>
      <c r="K84" s="72">
        <v>1200000</v>
      </c>
      <c r="L84" s="72">
        <v>970500</v>
      </c>
      <c r="M84" s="72">
        <f>K84-L84</f>
        <v>229500</v>
      </c>
      <c r="N84" s="72">
        <v>2000000</v>
      </c>
      <c r="O84" s="72">
        <v>1800000</v>
      </c>
      <c r="P84" s="72">
        <v>1000000</v>
      </c>
      <c r="Q84" s="179" t="s">
        <v>1438</v>
      </c>
      <c r="R84" s="267"/>
      <c r="S84" s="83"/>
    </row>
    <row r="85" spans="1:19" s="82" customFormat="1" ht="45" customHeight="1">
      <c r="A85" s="154"/>
      <c r="B85" s="154"/>
      <c r="C85" s="154"/>
      <c r="D85" s="155"/>
      <c r="E85" s="98" t="s">
        <v>7</v>
      </c>
      <c r="F85" s="103" t="s">
        <v>1235</v>
      </c>
      <c r="G85" s="72">
        <f>SUM(H85,K85,N85,O85,P85)</f>
        <v>6000000</v>
      </c>
      <c r="H85" s="26">
        <v>0</v>
      </c>
      <c r="I85" s="26">
        <v>0</v>
      </c>
      <c r="J85" s="72">
        <f>H85-I85</f>
        <v>0</v>
      </c>
      <c r="K85" s="72">
        <v>1200000</v>
      </c>
      <c r="L85" s="72">
        <v>1200000</v>
      </c>
      <c r="M85" s="72">
        <f>K85-L85</f>
        <v>0</v>
      </c>
      <c r="N85" s="72">
        <v>2000000</v>
      </c>
      <c r="O85" s="72">
        <v>1800000</v>
      </c>
      <c r="P85" s="72">
        <v>1000000</v>
      </c>
      <c r="Q85" s="179"/>
      <c r="R85" s="268"/>
      <c r="S85" s="83" t="s">
        <v>270</v>
      </c>
    </row>
    <row r="86" spans="1:19" s="82" customFormat="1" ht="42" customHeight="1">
      <c r="A86" s="154"/>
      <c r="B86" s="154"/>
      <c r="C86" s="154"/>
      <c r="D86" s="155"/>
      <c r="E86" s="98" t="s">
        <v>8</v>
      </c>
      <c r="F86" s="103"/>
      <c r="G86" s="73">
        <f t="shared" ref="G86:P86" si="26">G85-G84</f>
        <v>0</v>
      </c>
      <c r="H86" s="73">
        <f t="shared" si="26"/>
        <v>0</v>
      </c>
      <c r="I86" s="73">
        <f t="shared" si="26"/>
        <v>0</v>
      </c>
      <c r="J86" s="73">
        <f t="shared" si="26"/>
        <v>0</v>
      </c>
      <c r="K86" s="73">
        <f t="shared" si="26"/>
        <v>0</v>
      </c>
      <c r="L86" s="73">
        <f t="shared" si="26"/>
        <v>229500</v>
      </c>
      <c r="M86" s="73">
        <f t="shared" si="26"/>
        <v>-229500</v>
      </c>
      <c r="N86" s="73">
        <f t="shared" si="26"/>
        <v>0</v>
      </c>
      <c r="O86" s="73">
        <f t="shared" si="26"/>
        <v>0</v>
      </c>
      <c r="P86" s="73">
        <f t="shared" si="26"/>
        <v>0</v>
      </c>
      <c r="Q86" s="179"/>
      <c r="R86" s="269"/>
      <c r="S86" s="83"/>
    </row>
    <row r="87" spans="1:19" s="82" customFormat="1" ht="44.25" customHeight="1">
      <c r="A87" s="153" t="s">
        <v>970</v>
      </c>
      <c r="B87" s="153" t="s">
        <v>277</v>
      </c>
      <c r="C87" s="153" t="s">
        <v>975</v>
      </c>
      <c r="D87" s="155" t="s">
        <v>274</v>
      </c>
      <c r="E87" s="98" t="s">
        <v>6</v>
      </c>
      <c r="F87" s="103" t="s">
        <v>1437</v>
      </c>
      <c r="G87" s="72">
        <f>SUM(H87,K87,N87,O87,P87)</f>
        <v>1996042</v>
      </c>
      <c r="H87" s="72">
        <v>1270000</v>
      </c>
      <c r="I87" s="72">
        <f>240628+273917+387166</f>
        <v>901711</v>
      </c>
      <c r="J87" s="72">
        <f>H87-I87</f>
        <v>368289</v>
      </c>
      <c r="K87" s="72">
        <v>39042</v>
      </c>
      <c r="L87" s="72">
        <v>12511</v>
      </c>
      <c r="M87" s="72">
        <f>K87-L87</f>
        <v>26531</v>
      </c>
      <c r="N87" s="72">
        <v>687000</v>
      </c>
      <c r="O87" s="72">
        <v>0</v>
      </c>
      <c r="P87" s="72">
        <v>0</v>
      </c>
      <c r="Q87" s="179" t="s">
        <v>1436</v>
      </c>
      <c r="R87" s="267"/>
      <c r="S87" s="83"/>
    </row>
    <row r="88" spans="1:19" s="82" customFormat="1" ht="44.25" customHeight="1">
      <c r="A88" s="154"/>
      <c r="B88" s="153"/>
      <c r="C88" s="153"/>
      <c r="D88" s="155"/>
      <c r="E88" s="98" t="s">
        <v>7</v>
      </c>
      <c r="F88" s="103" t="s">
        <v>976</v>
      </c>
      <c r="G88" s="72">
        <f>SUM(H88,K88,N88,O88,P88)</f>
        <v>1996042</v>
      </c>
      <c r="H88" s="62">
        <v>1270000</v>
      </c>
      <c r="I88" s="62">
        <v>1270000</v>
      </c>
      <c r="J88" s="72">
        <f>H88-I88</f>
        <v>0</v>
      </c>
      <c r="K88" s="62">
        <v>39042</v>
      </c>
      <c r="L88" s="62">
        <v>21474</v>
      </c>
      <c r="M88" s="62">
        <f>K88-L88</f>
        <v>17568</v>
      </c>
      <c r="N88" s="62">
        <v>687000</v>
      </c>
      <c r="O88" s="62">
        <v>0</v>
      </c>
      <c r="P88" s="62">
        <v>0</v>
      </c>
      <c r="Q88" s="179"/>
      <c r="R88" s="268"/>
      <c r="S88" s="83" t="s">
        <v>270</v>
      </c>
    </row>
    <row r="89" spans="1:19" s="82" customFormat="1" ht="41.25" customHeight="1">
      <c r="A89" s="154"/>
      <c r="B89" s="153"/>
      <c r="C89" s="153"/>
      <c r="D89" s="155"/>
      <c r="E89" s="98" t="s">
        <v>8</v>
      </c>
      <c r="F89" s="103"/>
      <c r="G89" s="73">
        <f t="shared" ref="G89:P89" si="27">G88-G87</f>
        <v>0</v>
      </c>
      <c r="H89" s="73">
        <f t="shared" si="27"/>
        <v>0</v>
      </c>
      <c r="I89" s="73">
        <f t="shared" si="27"/>
        <v>368289</v>
      </c>
      <c r="J89" s="73">
        <f t="shared" si="27"/>
        <v>-368289</v>
      </c>
      <c r="K89" s="73">
        <f t="shared" si="27"/>
        <v>0</v>
      </c>
      <c r="L89" s="73">
        <f t="shared" si="27"/>
        <v>8963</v>
      </c>
      <c r="M89" s="73">
        <f t="shared" si="27"/>
        <v>-8963</v>
      </c>
      <c r="N89" s="73">
        <f t="shared" si="27"/>
        <v>0</v>
      </c>
      <c r="O89" s="73">
        <f t="shared" si="27"/>
        <v>0</v>
      </c>
      <c r="P89" s="73">
        <f t="shared" si="27"/>
        <v>0</v>
      </c>
      <c r="Q89" s="179"/>
      <c r="R89" s="269"/>
      <c r="S89" s="83"/>
    </row>
    <row r="90" spans="1:19" s="82" customFormat="1" ht="44.25" customHeight="1">
      <c r="A90" s="153" t="s">
        <v>980</v>
      </c>
      <c r="B90" s="153" t="s">
        <v>981</v>
      </c>
      <c r="C90" s="153" t="s">
        <v>982</v>
      </c>
      <c r="D90" s="155" t="s">
        <v>983</v>
      </c>
      <c r="E90" s="98" t="s">
        <v>6</v>
      </c>
      <c r="F90" s="103" t="s">
        <v>984</v>
      </c>
      <c r="G90" s="72">
        <f>SUM(H90,K90,N90,O90,P90)</f>
        <v>1200000</v>
      </c>
      <c r="H90" s="72">
        <v>0</v>
      </c>
      <c r="I90" s="72">
        <v>0</v>
      </c>
      <c r="J90" s="72">
        <f>H90-I90</f>
        <v>0</v>
      </c>
      <c r="K90" s="72">
        <v>0</v>
      </c>
      <c r="L90" s="72">
        <v>0</v>
      </c>
      <c r="M90" s="72">
        <f>K90-L90</f>
        <v>0</v>
      </c>
      <c r="N90" s="72">
        <v>600000</v>
      </c>
      <c r="O90" s="72">
        <v>600000</v>
      </c>
      <c r="P90" s="73">
        <v>0</v>
      </c>
      <c r="Q90" s="165" t="s">
        <v>1435</v>
      </c>
      <c r="R90" s="267"/>
      <c r="S90" s="83"/>
    </row>
    <row r="91" spans="1:19" s="82" customFormat="1" ht="44.25" customHeight="1">
      <c r="A91" s="154"/>
      <c r="B91" s="154"/>
      <c r="C91" s="154"/>
      <c r="D91" s="155"/>
      <c r="E91" s="98" t="s">
        <v>7</v>
      </c>
      <c r="F91" s="103" t="s">
        <v>984</v>
      </c>
      <c r="G91" s="72">
        <f>SUM(H91,K91,N91,O91,P91)</f>
        <v>1200000</v>
      </c>
      <c r="H91" s="72">
        <v>0</v>
      </c>
      <c r="I91" s="72">
        <v>0</v>
      </c>
      <c r="J91" s="72">
        <f>H91-I91</f>
        <v>0</v>
      </c>
      <c r="K91" s="72">
        <v>0</v>
      </c>
      <c r="L91" s="72">
        <v>0</v>
      </c>
      <c r="M91" s="72">
        <f>K91-L91</f>
        <v>0</v>
      </c>
      <c r="N91" s="72">
        <v>600000</v>
      </c>
      <c r="O91" s="72">
        <v>600000</v>
      </c>
      <c r="P91" s="73">
        <v>0</v>
      </c>
      <c r="Q91" s="165"/>
      <c r="R91" s="268"/>
      <c r="S91" s="83"/>
    </row>
    <row r="92" spans="1:19" s="82" customFormat="1" ht="44.25" customHeight="1">
      <c r="A92" s="154"/>
      <c r="B92" s="154"/>
      <c r="C92" s="154"/>
      <c r="D92" s="155"/>
      <c r="E92" s="98" t="s">
        <v>8</v>
      </c>
      <c r="F92" s="103"/>
      <c r="G92" s="73">
        <f t="shared" ref="G92:P92" si="28">G91-G90</f>
        <v>0</v>
      </c>
      <c r="H92" s="73">
        <f t="shared" si="28"/>
        <v>0</v>
      </c>
      <c r="I92" s="73">
        <f t="shared" si="28"/>
        <v>0</v>
      </c>
      <c r="J92" s="73">
        <f t="shared" si="28"/>
        <v>0</v>
      </c>
      <c r="K92" s="73">
        <f t="shared" si="28"/>
        <v>0</v>
      </c>
      <c r="L92" s="73">
        <f t="shared" si="28"/>
        <v>0</v>
      </c>
      <c r="M92" s="73">
        <f t="shared" si="28"/>
        <v>0</v>
      </c>
      <c r="N92" s="73">
        <f t="shared" si="28"/>
        <v>0</v>
      </c>
      <c r="O92" s="73">
        <f t="shared" si="28"/>
        <v>0</v>
      </c>
      <c r="P92" s="73">
        <f t="shared" si="28"/>
        <v>0</v>
      </c>
      <c r="Q92" s="165"/>
      <c r="R92" s="269"/>
      <c r="S92" s="83"/>
    </row>
    <row r="93" spans="1:19" s="82" customFormat="1" ht="44.25" customHeight="1">
      <c r="A93" s="153" t="s">
        <v>987</v>
      </c>
      <c r="B93" s="153" t="s">
        <v>988</v>
      </c>
      <c r="C93" s="153" t="s">
        <v>989</v>
      </c>
      <c r="D93" s="155" t="s">
        <v>990</v>
      </c>
      <c r="E93" s="98" t="s">
        <v>6</v>
      </c>
      <c r="F93" s="103" t="s">
        <v>991</v>
      </c>
      <c r="G93" s="72">
        <f>SUM(H93,K93,N93,O93,P93)</f>
        <v>810000</v>
      </c>
      <c r="H93" s="72">
        <v>810000</v>
      </c>
      <c r="I93" s="72">
        <v>402552</v>
      </c>
      <c r="J93" s="72">
        <f>H93-I93</f>
        <v>407448</v>
      </c>
      <c r="K93" s="72">
        <v>0</v>
      </c>
      <c r="L93" s="72">
        <v>0</v>
      </c>
      <c r="M93" s="72">
        <f>K93-L93</f>
        <v>0</v>
      </c>
      <c r="N93" s="72">
        <v>0</v>
      </c>
      <c r="O93" s="72">
        <v>0</v>
      </c>
      <c r="P93" s="72">
        <v>0</v>
      </c>
      <c r="Q93" s="165" t="s">
        <v>1434</v>
      </c>
      <c r="R93" s="267"/>
      <c r="S93" s="83"/>
    </row>
    <row r="94" spans="1:19" s="82" customFormat="1" ht="44.25" customHeight="1">
      <c r="A94" s="154"/>
      <c r="B94" s="154"/>
      <c r="C94" s="154"/>
      <c r="D94" s="155"/>
      <c r="E94" s="98" t="s">
        <v>7</v>
      </c>
      <c r="F94" s="103" t="s">
        <v>991</v>
      </c>
      <c r="G94" s="72">
        <f>SUM(H94,K94,N94,O94,P94)</f>
        <v>810000</v>
      </c>
      <c r="H94" s="62">
        <v>810000</v>
      </c>
      <c r="I94" s="62">
        <v>402552</v>
      </c>
      <c r="J94" s="72">
        <f>H94-I94</f>
        <v>407448</v>
      </c>
      <c r="K94" s="62">
        <v>0</v>
      </c>
      <c r="L94" s="62">
        <v>0</v>
      </c>
      <c r="M94" s="62">
        <f>K94-L94</f>
        <v>0</v>
      </c>
      <c r="N94" s="62">
        <v>0</v>
      </c>
      <c r="O94" s="62">
        <v>0</v>
      </c>
      <c r="P94" s="62">
        <v>0</v>
      </c>
      <c r="Q94" s="165"/>
      <c r="R94" s="268"/>
      <c r="S94" s="83"/>
    </row>
    <row r="95" spans="1:19" s="82" customFormat="1" ht="44.25" customHeight="1">
      <c r="A95" s="154"/>
      <c r="B95" s="154"/>
      <c r="C95" s="154"/>
      <c r="D95" s="155"/>
      <c r="E95" s="98" t="s">
        <v>8</v>
      </c>
      <c r="F95" s="103"/>
      <c r="G95" s="73">
        <f t="shared" ref="G95:P95" si="29">G94-G93</f>
        <v>0</v>
      </c>
      <c r="H95" s="73">
        <f t="shared" si="29"/>
        <v>0</v>
      </c>
      <c r="I95" s="73">
        <f t="shared" si="29"/>
        <v>0</v>
      </c>
      <c r="J95" s="73">
        <f t="shared" si="29"/>
        <v>0</v>
      </c>
      <c r="K95" s="73">
        <f t="shared" si="29"/>
        <v>0</v>
      </c>
      <c r="L95" s="73">
        <f t="shared" si="29"/>
        <v>0</v>
      </c>
      <c r="M95" s="73">
        <f t="shared" si="29"/>
        <v>0</v>
      </c>
      <c r="N95" s="73">
        <f t="shared" si="29"/>
        <v>0</v>
      </c>
      <c r="O95" s="73">
        <f t="shared" si="29"/>
        <v>0</v>
      </c>
      <c r="P95" s="73">
        <f t="shared" si="29"/>
        <v>0</v>
      </c>
      <c r="Q95" s="165"/>
      <c r="R95" s="269"/>
      <c r="S95" s="83"/>
    </row>
    <row r="96" spans="1:19" s="82" customFormat="1" ht="44.25" customHeight="1">
      <c r="A96" s="171" t="s">
        <v>289</v>
      </c>
      <c r="B96" s="191" t="s">
        <v>290</v>
      </c>
      <c r="C96" s="164" t="s">
        <v>291</v>
      </c>
      <c r="D96" s="155" t="s">
        <v>292</v>
      </c>
      <c r="E96" s="106" t="s">
        <v>6</v>
      </c>
      <c r="F96" s="103"/>
      <c r="G96" s="72">
        <f>SUM(H96,K96,N96,O96,P96)</f>
        <v>0</v>
      </c>
      <c r="H96" s="73"/>
      <c r="I96" s="73"/>
      <c r="J96" s="72">
        <f>H96-I96</f>
        <v>0</v>
      </c>
      <c r="K96" s="72"/>
      <c r="L96" s="72"/>
      <c r="M96" s="72"/>
      <c r="N96" s="72"/>
      <c r="O96" s="72"/>
      <c r="P96" s="72"/>
      <c r="Q96" s="165" t="s">
        <v>1433</v>
      </c>
      <c r="R96" s="267"/>
      <c r="S96" s="83"/>
    </row>
    <row r="97" spans="1:19" s="82" customFormat="1" ht="44.25" customHeight="1">
      <c r="A97" s="171"/>
      <c r="B97" s="192"/>
      <c r="C97" s="164"/>
      <c r="D97" s="155"/>
      <c r="E97" s="106" t="s">
        <v>7</v>
      </c>
      <c r="F97" s="103" t="s">
        <v>996</v>
      </c>
      <c r="G97" s="72">
        <f>SUM(H97,K97,N97,O97,P97)</f>
        <v>1618580</v>
      </c>
      <c r="H97" s="62">
        <v>0</v>
      </c>
      <c r="I97" s="62">
        <v>0</v>
      </c>
      <c r="J97" s="72">
        <f>H97-I97</f>
        <v>0</v>
      </c>
      <c r="K97" s="62">
        <v>0</v>
      </c>
      <c r="L97" s="62">
        <v>0</v>
      </c>
      <c r="M97" s="62">
        <f>K97-L97</f>
        <v>0</v>
      </c>
      <c r="N97" s="62">
        <v>1318580</v>
      </c>
      <c r="O97" s="62">
        <v>300000</v>
      </c>
      <c r="P97" s="62">
        <v>0</v>
      </c>
      <c r="Q97" s="165"/>
      <c r="R97" s="268"/>
      <c r="S97" s="83" t="s">
        <v>1432</v>
      </c>
    </row>
    <row r="98" spans="1:19" s="82" customFormat="1" ht="44.25" customHeight="1">
      <c r="A98" s="171"/>
      <c r="B98" s="193"/>
      <c r="C98" s="164"/>
      <c r="D98" s="155"/>
      <c r="E98" s="106" t="s">
        <v>8</v>
      </c>
      <c r="F98" s="103"/>
      <c r="G98" s="73">
        <f t="shared" ref="G98:P98" si="30">G97-G96</f>
        <v>1618580</v>
      </c>
      <c r="H98" s="73">
        <f t="shared" si="30"/>
        <v>0</v>
      </c>
      <c r="I98" s="73">
        <f t="shared" si="30"/>
        <v>0</v>
      </c>
      <c r="J98" s="73">
        <f t="shared" si="30"/>
        <v>0</v>
      </c>
      <c r="K98" s="73">
        <f t="shared" si="30"/>
        <v>0</v>
      </c>
      <c r="L98" s="73">
        <f t="shared" si="30"/>
        <v>0</v>
      </c>
      <c r="M98" s="73">
        <f t="shared" si="30"/>
        <v>0</v>
      </c>
      <c r="N98" s="73">
        <f t="shared" si="30"/>
        <v>1318580</v>
      </c>
      <c r="O98" s="73">
        <f t="shared" si="30"/>
        <v>300000</v>
      </c>
      <c r="P98" s="73">
        <f t="shared" si="30"/>
        <v>0</v>
      </c>
      <c r="Q98" s="165"/>
      <c r="R98" s="269"/>
      <c r="S98" s="83"/>
    </row>
    <row r="99" spans="1:19" s="82" customFormat="1" ht="44.25" customHeight="1">
      <c r="A99" s="177" t="s">
        <v>304</v>
      </c>
      <c r="B99" s="177" t="s">
        <v>305</v>
      </c>
      <c r="C99" s="177" t="s">
        <v>306</v>
      </c>
      <c r="D99" s="155" t="s">
        <v>307</v>
      </c>
      <c r="E99" s="106" t="s">
        <v>6</v>
      </c>
      <c r="F99" s="103" t="s">
        <v>1001</v>
      </c>
      <c r="G99" s="72">
        <f>SUM(H99,K99,N99,O99,P99)</f>
        <v>22701323</v>
      </c>
      <c r="H99" s="73">
        <v>0</v>
      </c>
      <c r="I99" s="73">
        <v>0</v>
      </c>
      <c r="J99" s="72">
        <f>H99-I99</f>
        <v>0</v>
      </c>
      <c r="K99" s="72">
        <v>1000000</v>
      </c>
      <c r="L99" s="72">
        <v>1000000</v>
      </c>
      <c r="M99" s="72">
        <f>K99-L99</f>
        <v>0</v>
      </c>
      <c r="N99" s="72">
        <v>4210867</v>
      </c>
      <c r="O99" s="72">
        <v>11490456</v>
      </c>
      <c r="P99" s="72">
        <v>6000000</v>
      </c>
      <c r="Q99" s="165" t="s">
        <v>1431</v>
      </c>
      <c r="R99" s="267"/>
      <c r="S99" s="83"/>
    </row>
    <row r="100" spans="1:19" s="82" customFormat="1" ht="44.25" customHeight="1">
      <c r="A100" s="177"/>
      <c r="B100" s="177"/>
      <c r="C100" s="177"/>
      <c r="D100" s="155"/>
      <c r="E100" s="106" t="s">
        <v>7</v>
      </c>
      <c r="F100" s="103" t="s">
        <v>1001</v>
      </c>
      <c r="G100" s="72">
        <f>SUM(H100,K100,N100,O100,P100)</f>
        <v>22701323</v>
      </c>
      <c r="H100" s="62">
        <v>0</v>
      </c>
      <c r="I100" s="62">
        <v>0</v>
      </c>
      <c r="J100" s="72">
        <f>H100-I100</f>
        <v>0</v>
      </c>
      <c r="K100" s="62">
        <v>1000000</v>
      </c>
      <c r="L100" s="62">
        <v>1000000</v>
      </c>
      <c r="M100" s="62">
        <f>K100-L100</f>
        <v>0</v>
      </c>
      <c r="N100" s="62">
        <v>4967012</v>
      </c>
      <c r="O100" s="62">
        <v>10734311</v>
      </c>
      <c r="P100" s="62">
        <v>6000000</v>
      </c>
      <c r="Q100" s="165"/>
      <c r="R100" s="268"/>
      <c r="S100" s="83"/>
    </row>
    <row r="101" spans="1:19" s="82" customFormat="1" ht="44.25" customHeight="1">
      <c r="A101" s="177"/>
      <c r="B101" s="177"/>
      <c r="C101" s="177"/>
      <c r="D101" s="155"/>
      <c r="E101" s="106" t="s">
        <v>8</v>
      </c>
      <c r="F101" s="103"/>
      <c r="G101" s="73">
        <f t="shared" ref="G101:P101" si="31">G100-G99</f>
        <v>0</v>
      </c>
      <c r="H101" s="73">
        <f t="shared" si="31"/>
        <v>0</v>
      </c>
      <c r="I101" s="73">
        <f t="shared" si="31"/>
        <v>0</v>
      </c>
      <c r="J101" s="73">
        <f t="shared" si="31"/>
        <v>0</v>
      </c>
      <c r="K101" s="73">
        <f t="shared" si="31"/>
        <v>0</v>
      </c>
      <c r="L101" s="73">
        <f t="shared" si="31"/>
        <v>0</v>
      </c>
      <c r="M101" s="73">
        <f t="shared" si="31"/>
        <v>0</v>
      </c>
      <c r="N101" s="73">
        <f t="shared" si="31"/>
        <v>756145</v>
      </c>
      <c r="O101" s="73">
        <f t="shared" si="31"/>
        <v>-756145</v>
      </c>
      <c r="P101" s="73">
        <f t="shared" si="31"/>
        <v>0</v>
      </c>
      <c r="Q101" s="165"/>
      <c r="R101" s="269"/>
      <c r="S101" s="83"/>
    </row>
    <row r="102" spans="1:19" s="82" customFormat="1" ht="44.25" customHeight="1">
      <c r="A102" s="153" t="s">
        <v>31</v>
      </c>
      <c r="B102" s="153" t="s">
        <v>66</v>
      </c>
      <c r="C102" s="153" t="s">
        <v>65</v>
      </c>
      <c r="D102" s="176" t="s">
        <v>34</v>
      </c>
      <c r="E102" s="106" t="s">
        <v>6</v>
      </c>
      <c r="F102" s="103" t="s">
        <v>319</v>
      </c>
      <c r="G102" s="72">
        <f>SUM(H102,K102,N102,O102,P102)</f>
        <v>1500000</v>
      </c>
      <c r="H102" s="72">
        <v>0</v>
      </c>
      <c r="I102" s="72">
        <v>0</v>
      </c>
      <c r="J102" s="72">
        <f>H102-I102</f>
        <v>0</v>
      </c>
      <c r="K102" s="72">
        <v>0</v>
      </c>
      <c r="L102" s="72">
        <v>0</v>
      </c>
      <c r="M102" s="72">
        <f>K102-L102</f>
        <v>0</v>
      </c>
      <c r="N102" s="72">
        <v>625103</v>
      </c>
      <c r="O102" s="72">
        <v>674897</v>
      </c>
      <c r="P102" s="72">
        <v>200000</v>
      </c>
      <c r="Q102" s="179" t="s">
        <v>327</v>
      </c>
      <c r="R102" s="267"/>
      <c r="S102" s="83"/>
    </row>
    <row r="103" spans="1:19" s="82" customFormat="1" ht="44.25" customHeight="1">
      <c r="A103" s="154"/>
      <c r="B103" s="154"/>
      <c r="C103" s="154"/>
      <c r="D103" s="176"/>
      <c r="E103" s="106" t="s">
        <v>7</v>
      </c>
      <c r="F103" s="103" t="s">
        <v>319</v>
      </c>
      <c r="G103" s="72">
        <f>SUM(H103,K103,N103,O103,P103)</f>
        <v>1500000</v>
      </c>
      <c r="H103" s="72">
        <v>0</v>
      </c>
      <c r="I103" s="72">
        <v>0</v>
      </c>
      <c r="J103" s="72">
        <f>H103-I103</f>
        <v>0</v>
      </c>
      <c r="K103" s="72">
        <v>0</v>
      </c>
      <c r="L103" s="72">
        <v>0</v>
      </c>
      <c r="M103" s="72">
        <f>K103-L103</f>
        <v>0</v>
      </c>
      <c r="N103" s="72">
        <v>625103</v>
      </c>
      <c r="O103" s="72">
        <v>674897</v>
      </c>
      <c r="P103" s="72">
        <v>200000</v>
      </c>
      <c r="Q103" s="179"/>
      <c r="R103" s="268"/>
      <c r="S103" s="83"/>
    </row>
    <row r="104" spans="1:19" s="82" customFormat="1" ht="44.25" customHeight="1">
      <c r="A104" s="154"/>
      <c r="B104" s="154"/>
      <c r="C104" s="154"/>
      <c r="D104" s="176"/>
      <c r="E104" s="106" t="s">
        <v>8</v>
      </c>
      <c r="F104" s="103"/>
      <c r="G104" s="73">
        <f t="shared" ref="G104:P104" si="32">G103-G102</f>
        <v>0</v>
      </c>
      <c r="H104" s="73">
        <f t="shared" si="32"/>
        <v>0</v>
      </c>
      <c r="I104" s="73">
        <f t="shared" si="32"/>
        <v>0</v>
      </c>
      <c r="J104" s="73">
        <f t="shared" si="32"/>
        <v>0</v>
      </c>
      <c r="K104" s="73">
        <f t="shared" si="32"/>
        <v>0</v>
      </c>
      <c r="L104" s="73">
        <f t="shared" si="32"/>
        <v>0</v>
      </c>
      <c r="M104" s="73">
        <f t="shared" si="32"/>
        <v>0</v>
      </c>
      <c r="N104" s="73">
        <f t="shared" si="32"/>
        <v>0</v>
      </c>
      <c r="O104" s="73">
        <f t="shared" si="32"/>
        <v>0</v>
      </c>
      <c r="P104" s="73">
        <f t="shared" si="32"/>
        <v>0</v>
      </c>
      <c r="Q104" s="179"/>
      <c r="R104" s="269"/>
      <c r="S104" s="83"/>
    </row>
    <row r="105" spans="1:19" s="82" customFormat="1" ht="46.5" customHeight="1">
      <c r="A105" s="153" t="s">
        <v>31</v>
      </c>
      <c r="B105" s="153" t="s">
        <v>32</v>
      </c>
      <c r="C105" s="153" t="s">
        <v>33</v>
      </c>
      <c r="D105" s="178" t="s">
        <v>34</v>
      </c>
      <c r="E105" s="106" t="s">
        <v>6</v>
      </c>
      <c r="F105" s="103" t="s">
        <v>1003</v>
      </c>
      <c r="G105" s="72">
        <f>SUM(H105,K105,N105,O105,P105)</f>
        <v>3500000</v>
      </c>
      <c r="H105" s="72">
        <v>0</v>
      </c>
      <c r="I105" s="72">
        <v>0</v>
      </c>
      <c r="J105" s="72">
        <f>H105-I105</f>
        <v>0</v>
      </c>
      <c r="K105" s="72">
        <v>500000</v>
      </c>
      <c r="L105" s="72">
        <v>92144</v>
      </c>
      <c r="M105" s="72">
        <f>K105-L105</f>
        <v>407856</v>
      </c>
      <c r="N105" s="72">
        <v>0</v>
      </c>
      <c r="O105" s="72">
        <v>3000000</v>
      </c>
      <c r="P105" s="72">
        <v>0</v>
      </c>
      <c r="Q105" s="179" t="s">
        <v>322</v>
      </c>
      <c r="R105" s="267"/>
      <c r="S105" s="83"/>
    </row>
    <row r="106" spans="1:19" s="82" customFormat="1" ht="46.5" customHeight="1">
      <c r="A106" s="154"/>
      <c r="B106" s="154"/>
      <c r="C106" s="154"/>
      <c r="D106" s="178"/>
      <c r="E106" s="106" t="s">
        <v>7</v>
      </c>
      <c r="F106" s="103" t="s">
        <v>1003</v>
      </c>
      <c r="G106" s="72">
        <f>SUM(H106,K106,N106,O106,P106)</f>
        <v>3500000</v>
      </c>
      <c r="H106" s="62">
        <v>0</v>
      </c>
      <c r="I106" s="62">
        <v>0</v>
      </c>
      <c r="J106" s="62">
        <f>H106-I106</f>
        <v>0</v>
      </c>
      <c r="K106" s="62">
        <v>500000</v>
      </c>
      <c r="L106" s="62">
        <v>92144</v>
      </c>
      <c r="M106" s="62">
        <f>K106-L106</f>
        <v>407856</v>
      </c>
      <c r="N106" s="62">
        <v>0</v>
      </c>
      <c r="O106" s="62">
        <v>3000000</v>
      </c>
      <c r="P106" s="62">
        <v>0</v>
      </c>
      <c r="Q106" s="179"/>
      <c r="R106" s="268"/>
      <c r="S106" s="83"/>
    </row>
    <row r="107" spans="1:19" s="82" customFormat="1" ht="46.5" customHeight="1">
      <c r="A107" s="154"/>
      <c r="B107" s="154"/>
      <c r="C107" s="154"/>
      <c r="D107" s="178"/>
      <c r="E107" s="106" t="s">
        <v>8</v>
      </c>
      <c r="F107" s="103"/>
      <c r="G107" s="73">
        <f t="shared" ref="G107:P107" si="33">G106-G105</f>
        <v>0</v>
      </c>
      <c r="H107" s="73">
        <f t="shared" si="33"/>
        <v>0</v>
      </c>
      <c r="I107" s="73">
        <f t="shared" si="33"/>
        <v>0</v>
      </c>
      <c r="J107" s="73">
        <f t="shared" si="33"/>
        <v>0</v>
      </c>
      <c r="K107" s="73">
        <f t="shared" si="33"/>
        <v>0</v>
      </c>
      <c r="L107" s="73">
        <f t="shared" si="33"/>
        <v>0</v>
      </c>
      <c r="M107" s="73">
        <f t="shared" si="33"/>
        <v>0</v>
      </c>
      <c r="N107" s="73">
        <f t="shared" si="33"/>
        <v>0</v>
      </c>
      <c r="O107" s="73">
        <f t="shared" si="33"/>
        <v>0</v>
      </c>
      <c r="P107" s="73">
        <f t="shared" si="33"/>
        <v>0</v>
      </c>
      <c r="Q107" s="179"/>
      <c r="R107" s="269"/>
      <c r="S107" s="83"/>
    </row>
    <row r="108" spans="1:19" s="82" customFormat="1" ht="46.5" customHeight="1">
      <c r="A108" s="153" t="s">
        <v>31</v>
      </c>
      <c r="B108" s="153" t="s">
        <v>32</v>
      </c>
      <c r="C108" s="194" t="s">
        <v>35</v>
      </c>
      <c r="D108" s="178" t="s">
        <v>34</v>
      </c>
      <c r="E108" s="21" t="s">
        <v>6</v>
      </c>
      <c r="F108" s="103" t="s">
        <v>1004</v>
      </c>
      <c r="G108" s="72">
        <f>SUM(H108,K108,N108,O108,P108)</f>
        <v>3500000</v>
      </c>
      <c r="H108" s="72">
        <v>0</v>
      </c>
      <c r="I108" s="72">
        <v>0</v>
      </c>
      <c r="J108" s="72">
        <f>H108-I108</f>
        <v>0</v>
      </c>
      <c r="K108" s="72">
        <v>500000</v>
      </c>
      <c r="L108" s="72">
        <v>110758</v>
      </c>
      <c r="M108" s="72">
        <f>K108-L108</f>
        <v>389242</v>
      </c>
      <c r="N108" s="72">
        <v>300000</v>
      </c>
      <c r="O108" s="72">
        <v>2700000</v>
      </c>
      <c r="P108" s="72">
        <v>0</v>
      </c>
      <c r="Q108" s="179" t="s">
        <v>335</v>
      </c>
      <c r="R108" s="267"/>
      <c r="S108" s="83"/>
    </row>
    <row r="109" spans="1:19" s="82" customFormat="1" ht="46.5" customHeight="1">
      <c r="A109" s="154"/>
      <c r="B109" s="154"/>
      <c r="C109" s="194"/>
      <c r="D109" s="178"/>
      <c r="E109" s="21" t="s">
        <v>7</v>
      </c>
      <c r="F109" s="103" t="s">
        <v>1004</v>
      </c>
      <c r="G109" s="72">
        <f>SUM(H109,K109,N109,O109,P109)</f>
        <v>3500000</v>
      </c>
      <c r="H109" s="62">
        <v>0</v>
      </c>
      <c r="I109" s="62">
        <v>0</v>
      </c>
      <c r="J109" s="62">
        <f>H109-I109</f>
        <v>0</v>
      </c>
      <c r="K109" s="62">
        <v>500000</v>
      </c>
      <c r="L109" s="62">
        <v>114358</v>
      </c>
      <c r="M109" s="62">
        <f>K109-L109</f>
        <v>385642</v>
      </c>
      <c r="N109" s="62">
        <v>300000</v>
      </c>
      <c r="O109" s="62">
        <v>2700000</v>
      </c>
      <c r="P109" s="62">
        <v>0</v>
      </c>
      <c r="Q109" s="179"/>
      <c r="R109" s="268"/>
      <c r="S109" s="83"/>
    </row>
    <row r="110" spans="1:19" s="82" customFormat="1" ht="46.5" customHeight="1">
      <c r="A110" s="154"/>
      <c r="B110" s="154"/>
      <c r="C110" s="194"/>
      <c r="D110" s="178"/>
      <c r="E110" s="21" t="s">
        <v>8</v>
      </c>
      <c r="F110" s="25"/>
      <c r="G110" s="73">
        <f t="shared" ref="G110:P110" si="34">G109-G108</f>
        <v>0</v>
      </c>
      <c r="H110" s="73">
        <f t="shared" si="34"/>
        <v>0</v>
      </c>
      <c r="I110" s="73">
        <f t="shared" si="34"/>
        <v>0</v>
      </c>
      <c r="J110" s="73">
        <f t="shared" si="34"/>
        <v>0</v>
      </c>
      <c r="K110" s="73">
        <f t="shared" si="34"/>
        <v>0</v>
      </c>
      <c r="L110" s="73">
        <f t="shared" si="34"/>
        <v>3600</v>
      </c>
      <c r="M110" s="73">
        <f t="shared" si="34"/>
        <v>-3600</v>
      </c>
      <c r="N110" s="73">
        <f t="shared" si="34"/>
        <v>0</v>
      </c>
      <c r="O110" s="73">
        <f t="shared" si="34"/>
        <v>0</v>
      </c>
      <c r="P110" s="73">
        <f t="shared" si="34"/>
        <v>0</v>
      </c>
      <c r="Q110" s="179"/>
      <c r="R110" s="269"/>
      <c r="S110" s="83"/>
    </row>
    <row r="111" spans="1:19" s="82" customFormat="1" ht="46.5" customHeight="1">
      <c r="A111" s="153" t="s">
        <v>31</v>
      </c>
      <c r="B111" s="153" t="s">
        <v>32</v>
      </c>
      <c r="C111" s="153" t="s">
        <v>36</v>
      </c>
      <c r="D111" s="178" t="s">
        <v>34</v>
      </c>
      <c r="E111" s="106" t="s">
        <v>6</v>
      </c>
      <c r="F111" s="103" t="s">
        <v>1005</v>
      </c>
      <c r="G111" s="72">
        <f>SUM(H111,K111,N111,O111,P111)</f>
        <v>1500000</v>
      </c>
      <c r="H111" s="72">
        <v>0</v>
      </c>
      <c r="I111" s="72">
        <v>0</v>
      </c>
      <c r="J111" s="72">
        <f>H111-I111</f>
        <v>0</v>
      </c>
      <c r="K111" s="72">
        <v>500000</v>
      </c>
      <c r="L111" s="72">
        <v>86071</v>
      </c>
      <c r="M111" s="72">
        <f>K111-L111</f>
        <v>413929</v>
      </c>
      <c r="N111" s="72">
        <v>0</v>
      </c>
      <c r="O111" s="72">
        <v>1000000</v>
      </c>
      <c r="P111" s="72">
        <v>0</v>
      </c>
      <c r="Q111" s="179" t="s">
        <v>324</v>
      </c>
      <c r="R111" s="267"/>
      <c r="S111" s="83"/>
    </row>
    <row r="112" spans="1:19" s="82" customFormat="1" ht="46.5" customHeight="1">
      <c r="A112" s="154"/>
      <c r="B112" s="154"/>
      <c r="C112" s="154"/>
      <c r="D112" s="178"/>
      <c r="E112" s="106" t="s">
        <v>7</v>
      </c>
      <c r="F112" s="103" t="s">
        <v>1005</v>
      </c>
      <c r="G112" s="72">
        <f>SUM(H112,K112,N112,O112,P112)</f>
        <v>2500000</v>
      </c>
      <c r="H112" s="62">
        <v>0</v>
      </c>
      <c r="I112" s="62">
        <v>0</v>
      </c>
      <c r="J112" s="62">
        <f>H112-I112</f>
        <v>0</v>
      </c>
      <c r="K112" s="62">
        <v>500000</v>
      </c>
      <c r="L112" s="62">
        <v>441331</v>
      </c>
      <c r="M112" s="62">
        <f>K112-L112</f>
        <v>58669</v>
      </c>
      <c r="N112" s="62">
        <v>560000</v>
      </c>
      <c r="O112" s="62">
        <v>1440000</v>
      </c>
      <c r="P112" s="62">
        <v>0</v>
      </c>
      <c r="Q112" s="179"/>
      <c r="R112" s="268"/>
      <c r="S112" s="83" t="s">
        <v>1430</v>
      </c>
    </row>
    <row r="113" spans="1:19" s="82" customFormat="1" ht="46.5" customHeight="1">
      <c r="A113" s="154"/>
      <c r="B113" s="154"/>
      <c r="C113" s="154"/>
      <c r="D113" s="178"/>
      <c r="E113" s="106" t="s">
        <v>8</v>
      </c>
      <c r="F113" s="103"/>
      <c r="G113" s="73">
        <f t="shared" ref="G113:P113" si="35">G112-G111</f>
        <v>1000000</v>
      </c>
      <c r="H113" s="73">
        <f t="shared" si="35"/>
        <v>0</v>
      </c>
      <c r="I113" s="73">
        <f t="shared" si="35"/>
        <v>0</v>
      </c>
      <c r="J113" s="73">
        <f t="shared" si="35"/>
        <v>0</v>
      </c>
      <c r="K113" s="73">
        <f t="shared" si="35"/>
        <v>0</v>
      </c>
      <c r="L113" s="73">
        <f t="shared" si="35"/>
        <v>355260</v>
      </c>
      <c r="M113" s="73">
        <f t="shared" si="35"/>
        <v>-355260</v>
      </c>
      <c r="N113" s="73">
        <f t="shared" si="35"/>
        <v>560000</v>
      </c>
      <c r="O113" s="73">
        <f t="shared" si="35"/>
        <v>440000</v>
      </c>
      <c r="P113" s="73">
        <f t="shared" si="35"/>
        <v>0</v>
      </c>
      <c r="Q113" s="179"/>
      <c r="R113" s="269"/>
      <c r="S113" s="83"/>
    </row>
    <row r="114" spans="1:19" s="82" customFormat="1" ht="46.5" customHeight="1">
      <c r="A114" s="153" t="s">
        <v>31</v>
      </c>
      <c r="B114" s="153" t="s">
        <v>32</v>
      </c>
      <c r="C114" s="194" t="s">
        <v>37</v>
      </c>
      <c r="D114" s="178" t="s">
        <v>34</v>
      </c>
      <c r="E114" s="21" t="s">
        <v>6</v>
      </c>
      <c r="F114" s="103" t="s">
        <v>1006</v>
      </c>
      <c r="G114" s="72">
        <f>SUM(H114,K114,N114,O114,P114)</f>
        <v>7000000</v>
      </c>
      <c r="H114" s="72">
        <v>0</v>
      </c>
      <c r="I114" s="72">
        <v>0</v>
      </c>
      <c r="J114" s="72">
        <f>H114-I114</f>
        <v>0</v>
      </c>
      <c r="K114" s="72">
        <v>0</v>
      </c>
      <c r="L114" s="72">
        <v>0</v>
      </c>
      <c r="M114" s="72">
        <f>K114-L114</f>
        <v>0</v>
      </c>
      <c r="N114" s="72">
        <v>150000</v>
      </c>
      <c r="O114" s="72">
        <v>1650000</v>
      </c>
      <c r="P114" s="72">
        <v>5200000</v>
      </c>
      <c r="Q114" s="179" t="s">
        <v>327</v>
      </c>
      <c r="R114" s="267"/>
      <c r="S114" s="83"/>
    </row>
    <row r="115" spans="1:19" s="82" customFormat="1" ht="46.5" customHeight="1">
      <c r="A115" s="154"/>
      <c r="B115" s="154"/>
      <c r="C115" s="194"/>
      <c r="D115" s="178"/>
      <c r="E115" s="21" t="s">
        <v>7</v>
      </c>
      <c r="F115" s="103" t="s">
        <v>1006</v>
      </c>
      <c r="G115" s="72">
        <f>SUM(H115,K115,N115,O115,P115)</f>
        <v>7000000</v>
      </c>
      <c r="H115" s="62">
        <v>0</v>
      </c>
      <c r="I115" s="62">
        <v>0</v>
      </c>
      <c r="J115" s="62">
        <f>H115-I115</f>
        <v>0</v>
      </c>
      <c r="K115" s="62">
        <v>0</v>
      </c>
      <c r="L115" s="62">
        <v>0</v>
      </c>
      <c r="M115" s="62">
        <f>K115-L115</f>
        <v>0</v>
      </c>
      <c r="N115" s="62">
        <v>150000</v>
      </c>
      <c r="O115" s="62">
        <v>1650000</v>
      </c>
      <c r="P115" s="62">
        <v>5200000</v>
      </c>
      <c r="Q115" s="179"/>
      <c r="R115" s="268"/>
      <c r="S115" s="83"/>
    </row>
    <row r="116" spans="1:19" s="82" customFormat="1" ht="46.5" customHeight="1">
      <c r="A116" s="154"/>
      <c r="B116" s="154"/>
      <c r="C116" s="194"/>
      <c r="D116" s="178"/>
      <c r="E116" s="21" t="s">
        <v>8</v>
      </c>
      <c r="F116" s="25"/>
      <c r="G116" s="73">
        <f t="shared" ref="G116:P116" si="36">G115-G114</f>
        <v>0</v>
      </c>
      <c r="H116" s="73">
        <f t="shared" si="36"/>
        <v>0</v>
      </c>
      <c r="I116" s="73">
        <f t="shared" si="36"/>
        <v>0</v>
      </c>
      <c r="J116" s="73">
        <f t="shared" si="36"/>
        <v>0</v>
      </c>
      <c r="K116" s="73">
        <f t="shared" si="36"/>
        <v>0</v>
      </c>
      <c r="L116" s="73">
        <f t="shared" si="36"/>
        <v>0</v>
      </c>
      <c r="M116" s="73">
        <f t="shared" si="36"/>
        <v>0</v>
      </c>
      <c r="N116" s="73">
        <f t="shared" si="36"/>
        <v>0</v>
      </c>
      <c r="O116" s="73">
        <f t="shared" si="36"/>
        <v>0</v>
      </c>
      <c r="P116" s="73">
        <f t="shared" si="36"/>
        <v>0</v>
      </c>
      <c r="Q116" s="179"/>
      <c r="R116" s="269"/>
      <c r="S116" s="83"/>
    </row>
    <row r="117" spans="1:19" s="82" customFormat="1" ht="46.5" customHeight="1">
      <c r="A117" s="153" t="s">
        <v>31</v>
      </c>
      <c r="B117" s="153" t="s">
        <v>32</v>
      </c>
      <c r="C117" s="153" t="s">
        <v>38</v>
      </c>
      <c r="D117" s="178" t="s">
        <v>34</v>
      </c>
      <c r="E117" s="106" t="s">
        <v>6</v>
      </c>
      <c r="F117" s="103" t="s">
        <v>1007</v>
      </c>
      <c r="G117" s="72">
        <f>SUM(H117,K117,N117,O117,P117)</f>
        <v>3500000</v>
      </c>
      <c r="H117" s="72">
        <v>0</v>
      </c>
      <c r="I117" s="72">
        <v>0</v>
      </c>
      <c r="J117" s="72">
        <f>H117-I117</f>
        <v>0</v>
      </c>
      <c r="K117" s="72">
        <v>0</v>
      </c>
      <c r="L117" s="72">
        <v>0</v>
      </c>
      <c r="M117" s="72">
        <f>K117-L117</f>
        <v>0</v>
      </c>
      <c r="N117" s="72">
        <v>150000</v>
      </c>
      <c r="O117" s="72">
        <v>1350000</v>
      </c>
      <c r="P117" s="72">
        <v>2000000</v>
      </c>
      <c r="Q117" s="179" t="s">
        <v>327</v>
      </c>
      <c r="R117" s="267"/>
      <c r="S117" s="83"/>
    </row>
    <row r="118" spans="1:19" s="82" customFormat="1" ht="46.5" customHeight="1">
      <c r="A118" s="154"/>
      <c r="B118" s="154"/>
      <c r="C118" s="154"/>
      <c r="D118" s="178"/>
      <c r="E118" s="106" t="s">
        <v>7</v>
      </c>
      <c r="F118" s="103" t="s">
        <v>1007</v>
      </c>
      <c r="G118" s="72">
        <f>SUM(H118,K118,N118,O118,P118)</f>
        <v>3500000</v>
      </c>
      <c r="H118" s="62">
        <v>0</v>
      </c>
      <c r="I118" s="62">
        <v>0</v>
      </c>
      <c r="J118" s="62">
        <f>H118-I118</f>
        <v>0</v>
      </c>
      <c r="K118" s="62">
        <v>0</v>
      </c>
      <c r="L118" s="62">
        <v>0</v>
      </c>
      <c r="M118" s="62">
        <f>K118-L118</f>
        <v>0</v>
      </c>
      <c r="N118" s="62">
        <v>150000</v>
      </c>
      <c r="O118" s="62">
        <v>1350000</v>
      </c>
      <c r="P118" s="62">
        <v>2000000</v>
      </c>
      <c r="Q118" s="179"/>
      <c r="R118" s="268"/>
      <c r="S118" s="83"/>
    </row>
    <row r="119" spans="1:19" s="82" customFormat="1" ht="46.5" customHeight="1">
      <c r="A119" s="154"/>
      <c r="B119" s="154"/>
      <c r="C119" s="154"/>
      <c r="D119" s="178"/>
      <c r="E119" s="106" t="s">
        <v>8</v>
      </c>
      <c r="F119" s="103"/>
      <c r="G119" s="73">
        <f t="shared" ref="G119:P119" si="37">G118-G117</f>
        <v>0</v>
      </c>
      <c r="H119" s="73">
        <f t="shared" si="37"/>
        <v>0</v>
      </c>
      <c r="I119" s="73">
        <f t="shared" si="37"/>
        <v>0</v>
      </c>
      <c r="J119" s="73">
        <f t="shared" si="37"/>
        <v>0</v>
      </c>
      <c r="K119" s="73">
        <f t="shared" si="37"/>
        <v>0</v>
      </c>
      <c r="L119" s="73">
        <f t="shared" si="37"/>
        <v>0</v>
      </c>
      <c r="M119" s="73">
        <f t="shared" si="37"/>
        <v>0</v>
      </c>
      <c r="N119" s="73">
        <f t="shared" si="37"/>
        <v>0</v>
      </c>
      <c r="O119" s="73">
        <f t="shared" si="37"/>
        <v>0</v>
      </c>
      <c r="P119" s="73">
        <f t="shared" si="37"/>
        <v>0</v>
      </c>
      <c r="Q119" s="179"/>
      <c r="R119" s="269"/>
      <c r="S119" s="83"/>
    </row>
    <row r="120" spans="1:19" s="82" customFormat="1" ht="45.75" customHeight="1">
      <c r="A120" s="153" t="s">
        <v>31</v>
      </c>
      <c r="B120" s="153" t="s">
        <v>32</v>
      </c>
      <c r="C120" s="194" t="s">
        <v>39</v>
      </c>
      <c r="D120" s="178" t="s">
        <v>34</v>
      </c>
      <c r="E120" s="21" t="s">
        <v>6</v>
      </c>
      <c r="F120" s="103" t="s">
        <v>1008</v>
      </c>
      <c r="G120" s="72">
        <f>SUM(H120,K120,N120,O120,P120)</f>
        <v>1700000</v>
      </c>
      <c r="H120" s="72">
        <v>0</v>
      </c>
      <c r="I120" s="72">
        <v>0</v>
      </c>
      <c r="J120" s="72">
        <f>H120-I120</f>
        <v>0</v>
      </c>
      <c r="K120" s="72">
        <v>35708</v>
      </c>
      <c r="L120" s="72">
        <v>0</v>
      </c>
      <c r="M120" s="72">
        <f>K120-L120</f>
        <v>35708</v>
      </c>
      <c r="N120" s="72">
        <v>660000</v>
      </c>
      <c r="O120" s="72">
        <v>1004292</v>
      </c>
      <c r="P120" s="72">
        <v>0</v>
      </c>
      <c r="Q120" s="179" t="s">
        <v>327</v>
      </c>
      <c r="R120" s="267"/>
      <c r="S120" s="83"/>
    </row>
    <row r="121" spans="1:19" s="82" customFormat="1" ht="45.75" customHeight="1">
      <c r="A121" s="154"/>
      <c r="B121" s="154"/>
      <c r="C121" s="194"/>
      <c r="D121" s="178"/>
      <c r="E121" s="21" t="s">
        <v>7</v>
      </c>
      <c r="F121" s="103" t="s">
        <v>1008</v>
      </c>
      <c r="G121" s="72">
        <f>SUM(H121,K121,N121,O121,P121)</f>
        <v>1700000</v>
      </c>
      <c r="H121" s="62">
        <v>0</v>
      </c>
      <c r="I121" s="62">
        <v>0</v>
      </c>
      <c r="J121" s="62">
        <f>H121-I121</f>
        <v>0</v>
      </c>
      <c r="K121" s="62">
        <v>35708</v>
      </c>
      <c r="L121" s="62">
        <v>0</v>
      </c>
      <c r="M121" s="62">
        <f>K121-L121</f>
        <v>35708</v>
      </c>
      <c r="N121" s="62">
        <v>114158</v>
      </c>
      <c r="O121" s="62">
        <v>1550134</v>
      </c>
      <c r="P121" s="62">
        <v>0</v>
      </c>
      <c r="Q121" s="179"/>
      <c r="R121" s="268"/>
      <c r="S121" s="83"/>
    </row>
    <row r="122" spans="1:19" s="82" customFormat="1" ht="45.75" customHeight="1">
      <c r="A122" s="154"/>
      <c r="B122" s="154"/>
      <c r="C122" s="194"/>
      <c r="D122" s="178"/>
      <c r="E122" s="21" t="s">
        <v>8</v>
      </c>
      <c r="F122" s="25"/>
      <c r="G122" s="73">
        <f t="shared" ref="G122:P122" si="38">G121-G120</f>
        <v>0</v>
      </c>
      <c r="H122" s="73">
        <f t="shared" si="38"/>
        <v>0</v>
      </c>
      <c r="I122" s="73">
        <f t="shared" si="38"/>
        <v>0</v>
      </c>
      <c r="J122" s="73">
        <f t="shared" si="38"/>
        <v>0</v>
      </c>
      <c r="K122" s="73">
        <f t="shared" si="38"/>
        <v>0</v>
      </c>
      <c r="L122" s="73">
        <f t="shared" si="38"/>
        <v>0</v>
      </c>
      <c r="M122" s="73">
        <f t="shared" si="38"/>
        <v>0</v>
      </c>
      <c r="N122" s="73">
        <f t="shared" si="38"/>
        <v>-545842</v>
      </c>
      <c r="O122" s="73">
        <f t="shared" si="38"/>
        <v>545842</v>
      </c>
      <c r="P122" s="73">
        <f t="shared" si="38"/>
        <v>0</v>
      </c>
      <c r="Q122" s="179"/>
      <c r="R122" s="269"/>
      <c r="S122" s="83"/>
    </row>
    <row r="123" spans="1:19" s="82" customFormat="1" ht="45.75" customHeight="1">
      <c r="A123" s="153" t="s">
        <v>31</v>
      </c>
      <c r="B123" s="153" t="s">
        <v>32</v>
      </c>
      <c r="C123" s="153" t="s">
        <v>40</v>
      </c>
      <c r="D123" s="178" t="s">
        <v>34</v>
      </c>
      <c r="E123" s="106" t="s">
        <v>6</v>
      </c>
      <c r="F123" s="103" t="s">
        <v>1010</v>
      </c>
      <c r="G123" s="72">
        <f>SUM(H123,K123,N123,O123,P123)</f>
        <v>1000000</v>
      </c>
      <c r="H123" s="72">
        <v>0</v>
      </c>
      <c r="I123" s="72">
        <v>0</v>
      </c>
      <c r="J123" s="72">
        <f>H123-I123</f>
        <v>0</v>
      </c>
      <c r="K123" s="72">
        <v>0</v>
      </c>
      <c r="L123" s="72">
        <v>0</v>
      </c>
      <c r="M123" s="72">
        <f>K123-L123</f>
        <v>0</v>
      </c>
      <c r="N123" s="72">
        <v>100000</v>
      </c>
      <c r="O123" s="72">
        <v>400000</v>
      </c>
      <c r="P123" s="72">
        <v>500000</v>
      </c>
      <c r="Q123" s="179" t="s">
        <v>335</v>
      </c>
      <c r="R123" s="267"/>
      <c r="S123" s="83"/>
    </row>
    <row r="124" spans="1:19" s="82" customFormat="1" ht="45.75" customHeight="1">
      <c r="A124" s="154"/>
      <c r="B124" s="154"/>
      <c r="C124" s="154"/>
      <c r="D124" s="178"/>
      <c r="E124" s="106" t="s">
        <v>7</v>
      </c>
      <c r="F124" s="103" t="s">
        <v>1010</v>
      </c>
      <c r="G124" s="72">
        <f>SUM(H124,K124,N124,O124,P124)</f>
        <v>1000000</v>
      </c>
      <c r="H124" s="62">
        <v>0</v>
      </c>
      <c r="I124" s="62">
        <v>0</v>
      </c>
      <c r="J124" s="62">
        <f>H124-I124</f>
        <v>0</v>
      </c>
      <c r="K124" s="62">
        <v>0</v>
      </c>
      <c r="L124" s="62">
        <v>0</v>
      </c>
      <c r="M124" s="62">
        <f>K124-L124</f>
        <v>0</v>
      </c>
      <c r="N124" s="62">
        <v>350900</v>
      </c>
      <c r="O124" s="62">
        <v>400000</v>
      </c>
      <c r="P124" s="62">
        <v>249100</v>
      </c>
      <c r="Q124" s="179"/>
      <c r="R124" s="268"/>
      <c r="S124" s="83"/>
    </row>
    <row r="125" spans="1:19" s="82" customFormat="1" ht="45.75" customHeight="1">
      <c r="A125" s="154"/>
      <c r="B125" s="154"/>
      <c r="C125" s="154"/>
      <c r="D125" s="178"/>
      <c r="E125" s="106" t="s">
        <v>8</v>
      </c>
      <c r="F125" s="103"/>
      <c r="G125" s="73">
        <f t="shared" ref="G125:P125" si="39">G124-G123</f>
        <v>0</v>
      </c>
      <c r="H125" s="73">
        <f t="shared" si="39"/>
        <v>0</v>
      </c>
      <c r="I125" s="73">
        <f t="shared" si="39"/>
        <v>0</v>
      </c>
      <c r="J125" s="73">
        <f t="shared" si="39"/>
        <v>0</v>
      </c>
      <c r="K125" s="73">
        <f t="shared" si="39"/>
        <v>0</v>
      </c>
      <c r="L125" s="73">
        <f t="shared" si="39"/>
        <v>0</v>
      </c>
      <c r="M125" s="73">
        <f t="shared" si="39"/>
        <v>0</v>
      </c>
      <c r="N125" s="73">
        <f t="shared" si="39"/>
        <v>250900</v>
      </c>
      <c r="O125" s="73">
        <f t="shared" si="39"/>
        <v>0</v>
      </c>
      <c r="P125" s="73">
        <f t="shared" si="39"/>
        <v>-250900</v>
      </c>
      <c r="Q125" s="179"/>
      <c r="R125" s="269"/>
      <c r="S125" s="83"/>
    </row>
    <row r="126" spans="1:19" s="82" customFormat="1" ht="45.75" customHeight="1">
      <c r="A126" s="153" t="s">
        <v>31</v>
      </c>
      <c r="B126" s="153" t="s">
        <v>32</v>
      </c>
      <c r="C126" s="194" t="s">
        <v>41</v>
      </c>
      <c r="D126" s="178" t="s">
        <v>34</v>
      </c>
      <c r="E126" s="21" t="s">
        <v>6</v>
      </c>
      <c r="F126" s="103" t="s">
        <v>1429</v>
      </c>
      <c r="G126" s="72">
        <f>SUM(H126,K126,N126,O126,P126)</f>
        <v>800000</v>
      </c>
      <c r="H126" s="72">
        <v>0</v>
      </c>
      <c r="I126" s="72">
        <v>0</v>
      </c>
      <c r="J126" s="72">
        <f>H126-I126</f>
        <v>0</v>
      </c>
      <c r="K126" s="72">
        <v>0</v>
      </c>
      <c r="L126" s="72">
        <v>0</v>
      </c>
      <c r="M126" s="72">
        <f>K126-L126</f>
        <v>0</v>
      </c>
      <c r="N126" s="72">
        <v>200000</v>
      </c>
      <c r="O126" s="72">
        <v>300000</v>
      </c>
      <c r="P126" s="72">
        <v>300000</v>
      </c>
      <c r="Q126" s="179" t="s">
        <v>335</v>
      </c>
      <c r="R126" s="267"/>
      <c r="S126" s="83"/>
    </row>
    <row r="127" spans="1:19" s="82" customFormat="1" ht="45.75" customHeight="1">
      <c r="A127" s="154"/>
      <c r="B127" s="154"/>
      <c r="C127" s="194"/>
      <c r="D127" s="178"/>
      <c r="E127" s="21" t="s">
        <v>7</v>
      </c>
      <c r="F127" s="103" t="s">
        <v>1011</v>
      </c>
      <c r="G127" s="72">
        <f>SUM(H127,K127,N127,O127,P127)</f>
        <v>800000</v>
      </c>
      <c r="H127" s="62">
        <v>0</v>
      </c>
      <c r="I127" s="62">
        <v>0</v>
      </c>
      <c r="J127" s="62">
        <f>H127-I127</f>
        <v>0</v>
      </c>
      <c r="K127" s="62">
        <v>0</v>
      </c>
      <c r="L127" s="62">
        <v>0</v>
      </c>
      <c r="M127" s="62">
        <f>K127-L127</f>
        <v>0</v>
      </c>
      <c r="N127" s="62">
        <v>501440</v>
      </c>
      <c r="O127" s="62">
        <v>200000</v>
      </c>
      <c r="P127" s="62">
        <v>98560</v>
      </c>
      <c r="Q127" s="179"/>
      <c r="R127" s="268"/>
      <c r="S127" s="83"/>
    </row>
    <row r="128" spans="1:19" s="82" customFormat="1" ht="45.75" customHeight="1">
      <c r="A128" s="154"/>
      <c r="B128" s="154"/>
      <c r="C128" s="194"/>
      <c r="D128" s="178"/>
      <c r="E128" s="21" t="s">
        <v>8</v>
      </c>
      <c r="F128" s="25"/>
      <c r="G128" s="73">
        <f t="shared" ref="G128:P128" si="40">G127-G126</f>
        <v>0</v>
      </c>
      <c r="H128" s="73">
        <f t="shared" si="40"/>
        <v>0</v>
      </c>
      <c r="I128" s="73">
        <f t="shared" si="40"/>
        <v>0</v>
      </c>
      <c r="J128" s="73">
        <f t="shared" si="40"/>
        <v>0</v>
      </c>
      <c r="K128" s="73">
        <f t="shared" si="40"/>
        <v>0</v>
      </c>
      <c r="L128" s="73">
        <f t="shared" si="40"/>
        <v>0</v>
      </c>
      <c r="M128" s="73">
        <f t="shared" si="40"/>
        <v>0</v>
      </c>
      <c r="N128" s="73">
        <f t="shared" si="40"/>
        <v>301440</v>
      </c>
      <c r="O128" s="73">
        <f t="shared" si="40"/>
        <v>-100000</v>
      </c>
      <c r="P128" s="73">
        <f t="shared" si="40"/>
        <v>-201440</v>
      </c>
      <c r="Q128" s="179"/>
      <c r="R128" s="269"/>
      <c r="S128" s="83"/>
    </row>
    <row r="129" spans="1:19" s="82" customFormat="1" ht="45.75" customHeight="1">
      <c r="A129" s="153" t="s">
        <v>31</v>
      </c>
      <c r="B129" s="153" t="s">
        <v>32</v>
      </c>
      <c r="C129" s="196" t="s">
        <v>42</v>
      </c>
      <c r="D129" s="178" t="s">
        <v>34</v>
      </c>
      <c r="E129" s="106" t="s">
        <v>6</v>
      </c>
      <c r="F129" s="103" t="s">
        <v>1012</v>
      </c>
      <c r="G129" s="72">
        <f>SUM(H129,K129,N129,O129,P129)</f>
        <v>1000000</v>
      </c>
      <c r="H129" s="72">
        <v>0</v>
      </c>
      <c r="I129" s="72">
        <v>0</v>
      </c>
      <c r="J129" s="72">
        <f>H129-I129</f>
        <v>0</v>
      </c>
      <c r="K129" s="72">
        <v>0</v>
      </c>
      <c r="L129" s="72">
        <v>0</v>
      </c>
      <c r="M129" s="72">
        <f>K129-L129</f>
        <v>0</v>
      </c>
      <c r="N129" s="72">
        <v>100000</v>
      </c>
      <c r="O129" s="72">
        <v>400000</v>
      </c>
      <c r="P129" s="72">
        <v>500000</v>
      </c>
      <c r="Q129" s="179" t="s">
        <v>327</v>
      </c>
      <c r="R129" s="267"/>
      <c r="S129" s="83"/>
    </row>
    <row r="130" spans="1:19" s="82" customFormat="1" ht="45.75" customHeight="1">
      <c r="A130" s="154"/>
      <c r="B130" s="154"/>
      <c r="C130" s="196"/>
      <c r="D130" s="178"/>
      <c r="E130" s="106" t="s">
        <v>7</v>
      </c>
      <c r="F130" s="103" t="s">
        <v>1012</v>
      </c>
      <c r="G130" s="72">
        <f>SUM(H130,K130,N130,O130,P130)</f>
        <v>1000000</v>
      </c>
      <c r="H130" s="62">
        <v>0</v>
      </c>
      <c r="I130" s="62">
        <v>0</v>
      </c>
      <c r="J130" s="62">
        <f>H130-I130</f>
        <v>0</v>
      </c>
      <c r="K130" s="62">
        <v>0</v>
      </c>
      <c r="L130" s="62">
        <v>0</v>
      </c>
      <c r="M130" s="62">
        <f>K130-L130</f>
        <v>0</v>
      </c>
      <c r="N130" s="62">
        <v>100000</v>
      </c>
      <c r="O130" s="62">
        <v>400000</v>
      </c>
      <c r="P130" s="62">
        <v>500000</v>
      </c>
      <c r="Q130" s="179"/>
      <c r="R130" s="268"/>
      <c r="S130" s="83"/>
    </row>
    <row r="131" spans="1:19" s="82" customFormat="1" ht="45.75" customHeight="1">
      <c r="A131" s="154"/>
      <c r="B131" s="154"/>
      <c r="C131" s="196"/>
      <c r="D131" s="178"/>
      <c r="E131" s="106" t="s">
        <v>8</v>
      </c>
      <c r="F131" s="25"/>
      <c r="G131" s="73">
        <f t="shared" ref="G131:P131" si="41">G130-G129</f>
        <v>0</v>
      </c>
      <c r="H131" s="73">
        <f t="shared" si="41"/>
        <v>0</v>
      </c>
      <c r="I131" s="73">
        <f t="shared" si="41"/>
        <v>0</v>
      </c>
      <c r="J131" s="73">
        <f t="shared" si="41"/>
        <v>0</v>
      </c>
      <c r="K131" s="73">
        <f t="shared" si="41"/>
        <v>0</v>
      </c>
      <c r="L131" s="73">
        <f t="shared" si="41"/>
        <v>0</v>
      </c>
      <c r="M131" s="73">
        <f t="shared" si="41"/>
        <v>0</v>
      </c>
      <c r="N131" s="73">
        <f t="shared" si="41"/>
        <v>0</v>
      </c>
      <c r="O131" s="73">
        <f t="shared" si="41"/>
        <v>0</v>
      </c>
      <c r="P131" s="73">
        <f t="shared" si="41"/>
        <v>0</v>
      </c>
      <c r="Q131" s="179"/>
      <c r="R131" s="269"/>
      <c r="S131" s="83"/>
    </row>
    <row r="132" spans="1:19" s="82" customFormat="1" ht="45.75" customHeight="1">
      <c r="A132" s="153" t="s">
        <v>31</v>
      </c>
      <c r="B132" s="153" t="s">
        <v>32</v>
      </c>
      <c r="C132" s="196" t="s">
        <v>43</v>
      </c>
      <c r="D132" s="178" t="s">
        <v>34</v>
      </c>
      <c r="E132" s="106" t="s">
        <v>6</v>
      </c>
      <c r="F132" s="103" t="s">
        <v>1013</v>
      </c>
      <c r="G132" s="72">
        <f>SUM(H132,K132,N132,O132,P132)</f>
        <v>1000000</v>
      </c>
      <c r="H132" s="72">
        <v>0</v>
      </c>
      <c r="I132" s="72">
        <v>0</v>
      </c>
      <c r="J132" s="72">
        <f>H132-I132</f>
        <v>0</v>
      </c>
      <c r="K132" s="72">
        <v>500000</v>
      </c>
      <c r="L132" s="72">
        <v>305329</v>
      </c>
      <c r="M132" s="72">
        <f>K132-L132</f>
        <v>194671</v>
      </c>
      <c r="N132" s="72">
        <v>500000</v>
      </c>
      <c r="O132" s="72">
        <v>0</v>
      </c>
      <c r="P132" s="72">
        <v>0</v>
      </c>
      <c r="Q132" s="179" t="s">
        <v>1428</v>
      </c>
      <c r="R132" s="267"/>
      <c r="S132" s="83"/>
    </row>
    <row r="133" spans="1:19" s="82" customFormat="1" ht="45.75" customHeight="1">
      <c r="A133" s="154"/>
      <c r="B133" s="154"/>
      <c r="C133" s="196"/>
      <c r="D133" s="178"/>
      <c r="E133" s="106" t="s">
        <v>7</v>
      </c>
      <c r="F133" s="103" t="s">
        <v>1013</v>
      </c>
      <c r="G133" s="72">
        <f>SUM(H133,K133,N133,O133,P133)</f>
        <v>1000000</v>
      </c>
      <c r="H133" s="62">
        <v>0</v>
      </c>
      <c r="I133" s="62">
        <v>0</v>
      </c>
      <c r="J133" s="62">
        <f>H133-I133</f>
        <v>0</v>
      </c>
      <c r="K133" s="62">
        <v>500000</v>
      </c>
      <c r="L133" s="62">
        <v>305329</v>
      </c>
      <c r="M133" s="62">
        <f>K133-L133</f>
        <v>194671</v>
      </c>
      <c r="N133" s="62">
        <v>500000</v>
      </c>
      <c r="O133" s="62">
        <v>0</v>
      </c>
      <c r="P133" s="62">
        <v>0</v>
      </c>
      <c r="Q133" s="179"/>
      <c r="R133" s="268"/>
      <c r="S133" s="83"/>
    </row>
    <row r="134" spans="1:19" s="82" customFormat="1" ht="45.75" customHeight="1">
      <c r="A134" s="154"/>
      <c r="B134" s="154"/>
      <c r="C134" s="196"/>
      <c r="D134" s="178"/>
      <c r="E134" s="106" t="s">
        <v>8</v>
      </c>
      <c r="F134" s="25"/>
      <c r="G134" s="73">
        <f t="shared" ref="G134:P134" si="42">G133-G132</f>
        <v>0</v>
      </c>
      <c r="H134" s="73">
        <f t="shared" si="42"/>
        <v>0</v>
      </c>
      <c r="I134" s="73">
        <f t="shared" si="42"/>
        <v>0</v>
      </c>
      <c r="J134" s="73">
        <f t="shared" si="42"/>
        <v>0</v>
      </c>
      <c r="K134" s="73">
        <f t="shared" si="42"/>
        <v>0</v>
      </c>
      <c r="L134" s="73">
        <f t="shared" si="42"/>
        <v>0</v>
      </c>
      <c r="M134" s="73">
        <f t="shared" si="42"/>
        <v>0</v>
      </c>
      <c r="N134" s="73">
        <f t="shared" si="42"/>
        <v>0</v>
      </c>
      <c r="O134" s="73">
        <f t="shared" si="42"/>
        <v>0</v>
      </c>
      <c r="P134" s="73">
        <f t="shared" si="42"/>
        <v>0</v>
      </c>
      <c r="Q134" s="179"/>
      <c r="R134" s="269"/>
      <c r="S134" s="83"/>
    </row>
    <row r="135" spans="1:19" s="82" customFormat="1" ht="45.75" customHeight="1">
      <c r="A135" s="153" t="s">
        <v>31</v>
      </c>
      <c r="B135" s="153" t="s">
        <v>32</v>
      </c>
      <c r="C135" s="194" t="s">
        <v>44</v>
      </c>
      <c r="D135" s="178" t="s">
        <v>34</v>
      </c>
      <c r="E135" s="21" t="s">
        <v>6</v>
      </c>
      <c r="F135" s="103" t="s">
        <v>1015</v>
      </c>
      <c r="G135" s="72">
        <f>SUM(H135,K135,N135,O135,P135)</f>
        <v>1960000</v>
      </c>
      <c r="H135" s="72">
        <v>0</v>
      </c>
      <c r="I135" s="72">
        <v>0</v>
      </c>
      <c r="J135" s="72">
        <f>H135-I135</f>
        <v>0</v>
      </c>
      <c r="K135" s="72">
        <v>200000</v>
      </c>
      <c r="L135" s="72">
        <v>79572</v>
      </c>
      <c r="M135" s="72">
        <f>K135-L135</f>
        <v>120428</v>
      </c>
      <c r="N135" s="72">
        <v>500000</v>
      </c>
      <c r="O135" s="72">
        <v>1260000</v>
      </c>
      <c r="P135" s="72">
        <v>0</v>
      </c>
      <c r="Q135" s="179" t="s">
        <v>1427</v>
      </c>
      <c r="R135" s="267"/>
      <c r="S135" s="83"/>
    </row>
    <row r="136" spans="1:19" s="82" customFormat="1" ht="45.75" customHeight="1">
      <c r="A136" s="154"/>
      <c r="B136" s="154"/>
      <c r="C136" s="194"/>
      <c r="D136" s="178"/>
      <c r="E136" s="21" t="s">
        <v>7</v>
      </c>
      <c r="F136" s="103" t="s">
        <v>1015</v>
      </c>
      <c r="G136" s="72">
        <f>SUM(H136,K136,N136,O136,P136)</f>
        <v>1960000</v>
      </c>
      <c r="H136" s="62">
        <v>0</v>
      </c>
      <c r="I136" s="62">
        <v>0</v>
      </c>
      <c r="J136" s="62">
        <f>H136-I136</f>
        <v>0</v>
      </c>
      <c r="K136" s="62">
        <v>200000</v>
      </c>
      <c r="L136" s="62">
        <v>79572</v>
      </c>
      <c r="M136" s="62">
        <f>K136-L136</f>
        <v>120428</v>
      </c>
      <c r="N136" s="62">
        <v>500000</v>
      </c>
      <c r="O136" s="62">
        <v>1260000</v>
      </c>
      <c r="P136" s="62">
        <v>0</v>
      </c>
      <c r="Q136" s="179"/>
      <c r="R136" s="268"/>
      <c r="S136" s="83"/>
    </row>
    <row r="137" spans="1:19" s="82" customFormat="1" ht="45.75" customHeight="1">
      <c r="A137" s="154"/>
      <c r="B137" s="154"/>
      <c r="C137" s="194"/>
      <c r="D137" s="178"/>
      <c r="E137" s="21" t="s">
        <v>8</v>
      </c>
      <c r="F137" s="25"/>
      <c r="G137" s="73">
        <f t="shared" ref="G137:P137" si="43">G136-G135</f>
        <v>0</v>
      </c>
      <c r="H137" s="73">
        <f t="shared" si="43"/>
        <v>0</v>
      </c>
      <c r="I137" s="73">
        <f t="shared" si="43"/>
        <v>0</v>
      </c>
      <c r="J137" s="73">
        <f t="shared" si="43"/>
        <v>0</v>
      </c>
      <c r="K137" s="73">
        <f t="shared" si="43"/>
        <v>0</v>
      </c>
      <c r="L137" s="73">
        <f t="shared" si="43"/>
        <v>0</v>
      </c>
      <c r="M137" s="73">
        <f t="shared" si="43"/>
        <v>0</v>
      </c>
      <c r="N137" s="73">
        <f t="shared" si="43"/>
        <v>0</v>
      </c>
      <c r="O137" s="73">
        <f t="shared" si="43"/>
        <v>0</v>
      </c>
      <c r="P137" s="73">
        <f t="shared" si="43"/>
        <v>0</v>
      </c>
      <c r="Q137" s="179"/>
      <c r="R137" s="269"/>
      <c r="S137" s="83"/>
    </row>
    <row r="138" spans="1:19" s="82" customFormat="1" ht="45.75" customHeight="1">
      <c r="A138" s="153" t="s">
        <v>31</v>
      </c>
      <c r="B138" s="153" t="s">
        <v>32</v>
      </c>
      <c r="C138" s="153" t="s">
        <v>45</v>
      </c>
      <c r="D138" s="178" t="s">
        <v>34</v>
      </c>
      <c r="E138" s="106" t="s">
        <v>6</v>
      </c>
      <c r="F138" s="103" t="s">
        <v>1016</v>
      </c>
      <c r="G138" s="72">
        <f>SUM(H138,K138,N138,O138,P138)</f>
        <v>2600000</v>
      </c>
      <c r="H138" s="72">
        <v>0</v>
      </c>
      <c r="I138" s="72">
        <v>0</v>
      </c>
      <c r="J138" s="72">
        <f>H138-I138</f>
        <v>0</v>
      </c>
      <c r="K138" s="72">
        <v>1500000</v>
      </c>
      <c r="L138" s="72">
        <v>1258245</v>
      </c>
      <c r="M138" s="72">
        <f>K138-L138</f>
        <v>241755</v>
      </c>
      <c r="N138" s="72">
        <v>1100000</v>
      </c>
      <c r="O138" s="72">
        <v>0</v>
      </c>
      <c r="P138" s="72">
        <v>0</v>
      </c>
      <c r="Q138" s="179" t="s">
        <v>1426</v>
      </c>
      <c r="R138" s="267"/>
      <c r="S138" s="83"/>
    </row>
    <row r="139" spans="1:19" s="82" customFormat="1" ht="45.75" customHeight="1">
      <c r="A139" s="154"/>
      <c r="B139" s="154"/>
      <c r="C139" s="154"/>
      <c r="D139" s="178"/>
      <c r="E139" s="106" t="s">
        <v>7</v>
      </c>
      <c r="F139" s="103" t="s">
        <v>1016</v>
      </c>
      <c r="G139" s="72">
        <f>SUM(H139,K139,N139,O139,P139)</f>
        <v>2600000</v>
      </c>
      <c r="H139" s="62">
        <v>0</v>
      </c>
      <c r="I139" s="62">
        <v>0</v>
      </c>
      <c r="J139" s="62">
        <f>H139-I139</f>
        <v>0</v>
      </c>
      <c r="K139" s="62">
        <v>1500000</v>
      </c>
      <c r="L139" s="62">
        <v>1452376</v>
      </c>
      <c r="M139" s="62">
        <f>K139-L139</f>
        <v>47624</v>
      </c>
      <c r="N139" s="62">
        <v>1100000</v>
      </c>
      <c r="O139" s="62">
        <v>0</v>
      </c>
      <c r="P139" s="62">
        <v>0</v>
      </c>
      <c r="Q139" s="179"/>
      <c r="R139" s="268"/>
      <c r="S139" s="83"/>
    </row>
    <row r="140" spans="1:19" s="82" customFormat="1" ht="45.75" customHeight="1">
      <c r="A140" s="154"/>
      <c r="B140" s="154"/>
      <c r="C140" s="154"/>
      <c r="D140" s="178"/>
      <c r="E140" s="106" t="s">
        <v>8</v>
      </c>
      <c r="F140" s="103"/>
      <c r="G140" s="73">
        <f t="shared" ref="G140:P140" si="44">G139-G138</f>
        <v>0</v>
      </c>
      <c r="H140" s="73">
        <f t="shared" si="44"/>
        <v>0</v>
      </c>
      <c r="I140" s="73">
        <f t="shared" si="44"/>
        <v>0</v>
      </c>
      <c r="J140" s="73">
        <f t="shared" si="44"/>
        <v>0</v>
      </c>
      <c r="K140" s="73">
        <f t="shared" si="44"/>
        <v>0</v>
      </c>
      <c r="L140" s="73">
        <f t="shared" si="44"/>
        <v>194131</v>
      </c>
      <c r="M140" s="73">
        <f t="shared" si="44"/>
        <v>-194131</v>
      </c>
      <c r="N140" s="73">
        <f t="shared" si="44"/>
        <v>0</v>
      </c>
      <c r="O140" s="73">
        <f t="shared" si="44"/>
        <v>0</v>
      </c>
      <c r="P140" s="73">
        <f t="shared" si="44"/>
        <v>0</v>
      </c>
      <c r="Q140" s="179"/>
      <c r="R140" s="269"/>
      <c r="S140" s="83"/>
    </row>
    <row r="141" spans="1:19" s="82" customFormat="1" ht="45.75" customHeight="1">
      <c r="A141" s="153" t="s">
        <v>31</v>
      </c>
      <c r="B141" s="153" t="s">
        <v>32</v>
      </c>
      <c r="C141" s="194" t="s">
        <v>46</v>
      </c>
      <c r="D141" s="178" t="s">
        <v>34</v>
      </c>
      <c r="E141" s="21" t="s">
        <v>6</v>
      </c>
      <c r="F141" s="103" t="s">
        <v>1017</v>
      </c>
      <c r="G141" s="72">
        <f>SUM(H141,K141,N141,O141,P141)</f>
        <v>2400000</v>
      </c>
      <c r="H141" s="72">
        <v>0</v>
      </c>
      <c r="I141" s="72">
        <v>0</v>
      </c>
      <c r="J141" s="72">
        <f>H141-I141</f>
        <v>0</v>
      </c>
      <c r="K141" s="72">
        <v>1000000</v>
      </c>
      <c r="L141" s="72">
        <v>407348</v>
      </c>
      <c r="M141" s="72">
        <f>K141-L141</f>
        <v>592652</v>
      </c>
      <c r="N141" s="72">
        <v>1400000</v>
      </c>
      <c r="O141" s="72">
        <v>0</v>
      </c>
      <c r="P141" s="72">
        <v>0</v>
      </c>
      <c r="Q141" s="179" t="s">
        <v>1425</v>
      </c>
      <c r="R141" s="267"/>
      <c r="S141" s="83"/>
    </row>
    <row r="142" spans="1:19" s="82" customFormat="1" ht="45.75" customHeight="1">
      <c r="A142" s="154"/>
      <c r="B142" s="154"/>
      <c r="C142" s="194"/>
      <c r="D142" s="178"/>
      <c r="E142" s="21" t="s">
        <v>7</v>
      </c>
      <c r="F142" s="103" t="s">
        <v>1017</v>
      </c>
      <c r="G142" s="72">
        <f>SUM(H142,K142,N142,O142,P142)</f>
        <v>2400000</v>
      </c>
      <c r="H142" s="62">
        <v>0</v>
      </c>
      <c r="I142" s="62">
        <v>0</v>
      </c>
      <c r="J142" s="62">
        <f>H142-I142</f>
        <v>0</v>
      </c>
      <c r="K142" s="62">
        <v>1000000</v>
      </c>
      <c r="L142" s="62">
        <v>420714</v>
      </c>
      <c r="M142" s="62">
        <f>K142-L142</f>
        <v>579286</v>
      </c>
      <c r="N142" s="62">
        <v>1400000</v>
      </c>
      <c r="O142" s="62">
        <v>0</v>
      </c>
      <c r="P142" s="62">
        <v>0</v>
      </c>
      <c r="Q142" s="179"/>
      <c r="R142" s="268"/>
      <c r="S142" s="83"/>
    </row>
    <row r="143" spans="1:19" s="82" customFormat="1" ht="45.75" customHeight="1">
      <c r="A143" s="154"/>
      <c r="B143" s="154"/>
      <c r="C143" s="194"/>
      <c r="D143" s="178"/>
      <c r="E143" s="21" t="s">
        <v>8</v>
      </c>
      <c r="F143" s="25"/>
      <c r="G143" s="73">
        <f t="shared" ref="G143:P143" si="45">G142-G141</f>
        <v>0</v>
      </c>
      <c r="H143" s="73">
        <f t="shared" si="45"/>
        <v>0</v>
      </c>
      <c r="I143" s="73">
        <f t="shared" si="45"/>
        <v>0</v>
      </c>
      <c r="J143" s="73">
        <f t="shared" si="45"/>
        <v>0</v>
      </c>
      <c r="K143" s="73">
        <f t="shared" si="45"/>
        <v>0</v>
      </c>
      <c r="L143" s="73">
        <f t="shared" si="45"/>
        <v>13366</v>
      </c>
      <c r="M143" s="73">
        <f t="shared" si="45"/>
        <v>-13366</v>
      </c>
      <c r="N143" s="73">
        <f t="shared" si="45"/>
        <v>0</v>
      </c>
      <c r="O143" s="73">
        <f t="shared" si="45"/>
        <v>0</v>
      </c>
      <c r="P143" s="73">
        <f t="shared" si="45"/>
        <v>0</v>
      </c>
      <c r="Q143" s="179"/>
      <c r="R143" s="269"/>
      <c r="S143" s="83"/>
    </row>
    <row r="144" spans="1:19" s="82" customFormat="1" ht="45.75" customHeight="1">
      <c r="A144" s="153" t="s">
        <v>31</v>
      </c>
      <c r="B144" s="153" t="s">
        <v>32</v>
      </c>
      <c r="C144" s="196" t="s">
        <v>47</v>
      </c>
      <c r="D144" s="178" t="s">
        <v>34</v>
      </c>
      <c r="E144" s="106" t="s">
        <v>6</v>
      </c>
      <c r="F144" s="103" t="s">
        <v>1018</v>
      </c>
      <c r="G144" s="72">
        <f>SUM(H144,K144,N144,O144,P144)</f>
        <v>2200000</v>
      </c>
      <c r="H144" s="72">
        <v>0</v>
      </c>
      <c r="I144" s="72">
        <v>0</v>
      </c>
      <c r="J144" s="72">
        <f>H144-I144</f>
        <v>0</v>
      </c>
      <c r="K144" s="72">
        <v>500000</v>
      </c>
      <c r="L144" s="72">
        <v>33692</v>
      </c>
      <c r="M144" s="72">
        <f>K144-L144</f>
        <v>466308</v>
      </c>
      <c r="N144" s="72">
        <v>0</v>
      </c>
      <c r="O144" s="72">
        <v>1700000</v>
      </c>
      <c r="P144" s="72">
        <v>0</v>
      </c>
      <c r="Q144" s="179" t="s">
        <v>383</v>
      </c>
      <c r="R144" s="267"/>
      <c r="S144" s="83"/>
    </row>
    <row r="145" spans="1:19" s="82" customFormat="1" ht="45.75" customHeight="1">
      <c r="A145" s="154"/>
      <c r="B145" s="154"/>
      <c r="C145" s="196"/>
      <c r="D145" s="178"/>
      <c r="E145" s="106" t="s">
        <v>7</v>
      </c>
      <c r="F145" s="103" t="s">
        <v>1018</v>
      </c>
      <c r="G145" s="72">
        <f>SUM(H145,K145,N145,O145,P145)</f>
        <v>2200000</v>
      </c>
      <c r="H145" s="62">
        <v>0</v>
      </c>
      <c r="I145" s="62">
        <v>0</v>
      </c>
      <c r="J145" s="62">
        <f>H145-I145</f>
        <v>0</v>
      </c>
      <c r="K145" s="62">
        <v>500000</v>
      </c>
      <c r="L145" s="62">
        <v>33692</v>
      </c>
      <c r="M145" s="62">
        <f>K145-L145</f>
        <v>466308</v>
      </c>
      <c r="N145" s="62">
        <v>0</v>
      </c>
      <c r="O145" s="62">
        <v>1700000</v>
      </c>
      <c r="P145" s="62">
        <v>0</v>
      </c>
      <c r="Q145" s="179"/>
      <c r="R145" s="268"/>
      <c r="S145" s="83"/>
    </row>
    <row r="146" spans="1:19" s="82" customFormat="1" ht="45.75" customHeight="1">
      <c r="A146" s="154"/>
      <c r="B146" s="154"/>
      <c r="C146" s="196"/>
      <c r="D146" s="178"/>
      <c r="E146" s="106" t="s">
        <v>8</v>
      </c>
      <c r="F146" s="25"/>
      <c r="G146" s="73">
        <f t="shared" ref="G146:P146" si="46">G145-G144</f>
        <v>0</v>
      </c>
      <c r="H146" s="73">
        <f t="shared" si="46"/>
        <v>0</v>
      </c>
      <c r="I146" s="73">
        <f t="shared" si="46"/>
        <v>0</v>
      </c>
      <c r="J146" s="73">
        <f t="shared" si="46"/>
        <v>0</v>
      </c>
      <c r="K146" s="73">
        <f t="shared" si="46"/>
        <v>0</v>
      </c>
      <c r="L146" s="73">
        <f t="shared" si="46"/>
        <v>0</v>
      </c>
      <c r="M146" s="73">
        <f t="shared" si="46"/>
        <v>0</v>
      </c>
      <c r="N146" s="73">
        <f t="shared" si="46"/>
        <v>0</v>
      </c>
      <c r="O146" s="73">
        <f t="shared" si="46"/>
        <v>0</v>
      </c>
      <c r="P146" s="73">
        <f t="shared" si="46"/>
        <v>0</v>
      </c>
      <c r="Q146" s="179"/>
      <c r="R146" s="269"/>
      <c r="S146" s="83"/>
    </row>
    <row r="147" spans="1:19" s="82" customFormat="1" ht="46.5" customHeight="1">
      <c r="A147" s="153" t="s">
        <v>31</v>
      </c>
      <c r="B147" s="153" t="s">
        <v>32</v>
      </c>
      <c r="C147" s="196" t="s">
        <v>48</v>
      </c>
      <c r="D147" s="178" t="s">
        <v>34</v>
      </c>
      <c r="E147" s="106" t="s">
        <v>6</v>
      </c>
      <c r="F147" s="103" t="s">
        <v>1019</v>
      </c>
      <c r="G147" s="72">
        <f>SUM(H147,K147,N147,O147,P147)</f>
        <v>2600000</v>
      </c>
      <c r="H147" s="72">
        <v>0</v>
      </c>
      <c r="I147" s="72">
        <v>0</v>
      </c>
      <c r="J147" s="72">
        <f>H147-I147</f>
        <v>0</v>
      </c>
      <c r="K147" s="72">
        <v>2100000</v>
      </c>
      <c r="L147" s="72">
        <v>1152806</v>
      </c>
      <c r="M147" s="72">
        <f>K147-L147</f>
        <v>947194</v>
      </c>
      <c r="N147" s="72">
        <v>0</v>
      </c>
      <c r="O147" s="72">
        <v>500000</v>
      </c>
      <c r="P147" s="72">
        <v>0</v>
      </c>
      <c r="Q147" s="179" t="s">
        <v>1425</v>
      </c>
      <c r="R147" s="267"/>
      <c r="S147" s="83"/>
    </row>
    <row r="148" spans="1:19" s="82" customFormat="1" ht="46.5" customHeight="1">
      <c r="A148" s="154"/>
      <c r="B148" s="154"/>
      <c r="C148" s="196"/>
      <c r="D148" s="178"/>
      <c r="E148" s="106" t="s">
        <v>7</v>
      </c>
      <c r="F148" s="103" t="s">
        <v>1019</v>
      </c>
      <c r="G148" s="72">
        <f>SUM(H148,K148,N148,O148,P148)</f>
        <v>2600000</v>
      </c>
      <c r="H148" s="62">
        <v>0</v>
      </c>
      <c r="I148" s="62">
        <v>0</v>
      </c>
      <c r="J148" s="62">
        <f>H148-I148</f>
        <v>0</v>
      </c>
      <c r="K148" s="62">
        <v>2100000</v>
      </c>
      <c r="L148" s="62">
        <v>1369329</v>
      </c>
      <c r="M148" s="62">
        <f>K148-L148</f>
        <v>730671</v>
      </c>
      <c r="N148" s="62">
        <v>50000</v>
      </c>
      <c r="O148" s="62">
        <v>450000</v>
      </c>
      <c r="P148" s="62">
        <v>0</v>
      </c>
      <c r="Q148" s="179"/>
      <c r="R148" s="268"/>
      <c r="S148" s="83"/>
    </row>
    <row r="149" spans="1:19" s="82" customFormat="1" ht="46.5" customHeight="1">
      <c r="A149" s="154"/>
      <c r="B149" s="154"/>
      <c r="C149" s="196"/>
      <c r="D149" s="178"/>
      <c r="E149" s="106" t="s">
        <v>8</v>
      </c>
      <c r="F149" s="25"/>
      <c r="G149" s="73">
        <f t="shared" ref="G149:P149" si="47">G148-G147</f>
        <v>0</v>
      </c>
      <c r="H149" s="73">
        <f t="shared" si="47"/>
        <v>0</v>
      </c>
      <c r="I149" s="73">
        <f t="shared" si="47"/>
        <v>0</v>
      </c>
      <c r="J149" s="73">
        <f t="shared" si="47"/>
        <v>0</v>
      </c>
      <c r="K149" s="73">
        <f t="shared" si="47"/>
        <v>0</v>
      </c>
      <c r="L149" s="73">
        <f t="shared" si="47"/>
        <v>216523</v>
      </c>
      <c r="M149" s="73">
        <f t="shared" si="47"/>
        <v>-216523</v>
      </c>
      <c r="N149" s="73">
        <f t="shared" si="47"/>
        <v>50000</v>
      </c>
      <c r="O149" s="73">
        <f t="shared" si="47"/>
        <v>-50000</v>
      </c>
      <c r="P149" s="73">
        <f t="shared" si="47"/>
        <v>0</v>
      </c>
      <c r="Q149" s="179"/>
      <c r="R149" s="269"/>
      <c r="S149" s="83"/>
    </row>
    <row r="150" spans="1:19" s="82" customFormat="1" ht="46.5" customHeight="1">
      <c r="A150" s="153" t="s">
        <v>31</v>
      </c>
      <c r="B150" s="153" t="s">
        <v>32</v>
      </c>
      <c r="C150" s="194" t="s">
        <v>49</v>
      </c>
      <c r="D150" s="178" t="s">
        <v>34</v>
      </c>
      <c r="E150" s="21" t="s">
        <v>6</v>
      </c>
      <c r="F150" s="103" t="s">
        <v>1020</v>
      </c>
      <c r="G150" s="72">
        <f>SUM(H150,K150,N150,O150,P150)</f>
        <v>1220000</v>
      </c>
      <c r="H150" s="72">
        <v>0</v>
      </c>
      <c r="I150" s="72">
        <v>0</v>
      </c>
      <c r="J150" s="72">
        <f>H150-I150</f>
        <v>0</v>
      </c>
      <c r="K150" s="72">
        <v>60000</v>
      </c>
      <c r="L150" s="72">
        <v>7022</v>
      </c>
      <c r="M150" s="72">
        <f>K150-L150</f>
        <v>52978</v>
      </c>
      <c r="N150" s="72">
        <v>130000</v>
      </c>
      <c r="O150" s="72">
        <v>1030000</v>
      </c>
      <c r="P150" s="72">
        <v>0</v>
      </c>
      <c r="Q150" s="179" t="s">
        <v>347</v>
      </c>
      <c r="R150" s="267"/>
      <c r="S150" s="83"/>
    </row>
    <row r="151" spans="1:19" s="82" customFormat="1" ht="46.5" customHeight="1">
      <c r="A151" s="154"/>
      <c r="B151" s="154"/>
      <c r="C151" s="194"/>
      <c r="D151" s="178"/>
      <c r="E151" s="21" t="s">
        <v>7</v>
      </c>
      <c r="F151" s="103" t="s">
        <v>1020</v>
      </c>
      <c r="G151" s="72">
        <f>SUM(H151,K151,N151,O151,P151)</f>
        <v>1220000</v>
      </c>
      <c r="H151" s="62">
        <v>0</v>
      </c>
      <c r="I151" s="62">
        <v>0</v>
      </c>
      <c r="J151" s="62">
        <f>H151-I151</f>
        <v>0</v>
      </c>
      <c r="K151" s="62">
        <v>60000</v>
      </c>
      <c r="L151" s="62">
        <v>9510</v>
      </c>
      <c r="M151" s="62">
        <f>K151-L151</f>
        <v>50490</v>
      </c>
      <c r="N151" s="62">
        <v>130000</v>
      </c>
      <c r="O151" s="62">
        <v>1030000</v>
      </c>
      <c r="P151" s="62">
        <v>0</v>
      </c>
      <c r="Q151" s="179"/>
      <c r="R151" s="268"/>
      <c r="S151" s="83"/>
    </row>
    <row r="152" spans="1:19" s="82" customFormat="1" ht="46.5" customHeight="1">
      <c r="A152" s="154"/>
      <c r="B152" s="154"/>
      <c r="C152" s="194"/>
      <c r="D152" s="178"/>
      <c r="E152" s="21" t="s">
        <v>8</v>
      </c>
      <c r="F152" s="25"/>
      <c r="G152" s="73">
        <f t="shared" ref="G152:P152" si="48">G151-G150</f>
        <v>0</v>
      </c>
      <c r="H152" s="73">
        <f t="shared" si="48"/>
        <v>0</v>
      </c>
      <c r="I152" s="73">
        <f t="shared" si="48"/>
        <v>0</v>
      </c>
      <c r="J152" s="73">
        <f t="shared" si="48"/>
        <v>0</v>
      </c>
      <c r="K152" s="73">
        <f t="shared" si="48"/>
        <v>0</v>
      </c>
      <c r="L152" s="73">
        <f t="shared" si="48"/>
        <v>2488</v>
      </c>
      <c r="M152" s="73">
        <f t="shared" si="48"/>
        <v>-2488</v>
      </c>
      <c r="N152" s="73">
        <f t="shared" si="48"/>
        <v>0</v>
      </c>
      <c r="O152" s="73">
        <f t="shared" si="48"/>
        <v>0</v>
      </c>
      <c r="P152" s="73">
        <f t="shared" si="48"/>
        <v>0</v>
      </c>
      <c r="Q152" s="179"/>
      <c r="R152" s="269"/>
      <c r="S152" s="83"/>
    </row>
    <row r="153" spans="1:19" s="82" customFormat="1" ht="46.5" customHeight="1">
      <c r="A153" s="153" t="s">
        <v>31</v>
      </c>
      <c r="B153" s="153" t="s">
        <v>32</v>
      </c>
      <c r="C153" s="194" t="s">
        <v>50</v>
      </c>
      <c r="D153" s="178" t="s">
        <v>34</v>
      </c>
      <c r="E153" s="21" t="s">
        <v>6</v>
      </c>
      <c r="F153" s="103" t="s">
        <v>1022</v>
      </c>
      <c r="G153" s="72">
        <f>SUM(H153,K153,N153,O153,P153)</f>
        <v>2200000</v>
      </c>
      <c r="H153" s="72">
        <v>0</v>
      </c>
      <c r="I153" s="72">
        <v>0</v>
      </c>
      <c r="J153" s="72">
        <f>H153-I153</f>
        <v>0</v>
      </c>
      <c r="K153" s="72">
        <v>500000</v>
      </c>
      <c r="L153" s="72">
        <v>726</v>
      </c>
      <c r="M153" s="72">
        <f>K153-L153</f>
        <v>499274</v>
      </c>
      <c r="N153" s="72">
        <v>0</v>
      </c>
      <c r="O153" s="72">
        <v>1700000</v>
      </c>
      <c r="P153" s="72">
        <v>0</v>
      </c>
      <c r="Q153" s="179" t="s">
        <v>1424</v>
      </c>
      <c r="R153" s="267"/>
      <c r="S153" s="83"/>
    </row>
    <row r="154" spans="1:19" s="82" customFormat="1" ht="46.5" customHeight="1">
      <c r="A154" s="154"/>
      <c r="B154" s="154"/>
      <c r="C154" s="194"/>
      <c r="D154" s="178"/>
      <c r="E154" s="21" t="s">
        <v>7</v>
      </c>
      <c r="F154" s="103" t="s">
        <v>1022</v>
      </c>
      <c r="G154" s="72">
        <f>SUM(H154,K154,N154,O154,P154)</f>
        <v>2200000</v>
      </c>
      <c r="H154" s="62">
        <v>0</v>
      </c>
      <c r="I154" s="62">
        <v>0</v>
      </c>
      <c r="J154" s="62">
        <f>H154-I154</f>
        <v>0</v>
      </c>
      <c r="K154" s="62">
        <v>500000</v>
      </c>
      <c r="L154" s="62">
        <v>1348</v>
      </c>
      <c r="M154" s="62">
        <f>K154-L154</f>
        <v>498652</v>
      </c>
      <c r="N154" s="62">
        <v>0</v>
      </c>
      <c r="O154" s="62">
        <v>1700000</v>
      </c>
      <c r="P154" s="62">
        <v>0</v>
      </c>
      <c r="Q154" s="179"/>
      <c r="R154" s="268"/>
      <c r="S154" s="83"/>
    </row>
    <row r="155" spans="1:19" s="82" customFormat="1" ht="46.5" customHeight="1">
      <c r="A155" s="154"/>
      <c r="B155" s="154"/>
      <c r="C155" s="194"/>
      <c r="D155" s="178"/>
      <c r="E155" s="21" t="s">
        <v>8</v>
      </c>
      <c r="F155" s="25"/>
      <c r="G155" s="73">
        <f t="shared" ref="G155:P155" si="49">G154-G153</f>
        <v>0</v>
      </c>
      <c r="H155" s="73">
        <f t="shared" si="49"/>
        <v>0</v>
      </c>
      <c r="I155" s="73">
        <f t="shared" si="49"/>
        <v>0</v>
      </c>
      <c r="J155" s="73">
        <f t="shared" si="49"/>
        <v>0</v>
      </c>
      <c r="K155" s="73">
        <f t="shared" si="49"/>
        <v>0</v>
      </c>
      <c r="L155" s="73">
        <f t="shared" si="49"/>
        <v>622</v>
      </c>
      <c r="M155" s="73">
        <f t="shared" si="49"/>
        <v>-622</v>
      </c>
      <c r="N155" s="73">
        <f t="shared" si="49"/>
        <v>0</v>
      </c>
      <c r="O155" s="73">
        <f t="shared" si="49"/>
        <v>0</v>
      </c>
      <c r="P155" s="73">
        <f t="shared" si="49"/>
        <v>0</v>
      </c>
      <c r="Q155" s="179"/>
      <c r="R155" s="269"/>
      <c r="S155" s="83"/>
    </row>
    <row r="156" spans="1:19" s="82" customFormat="1" ht="46.5" customHeight="1">
      <c r="A156" s="153" t="s">
        <v>31</v>
      </c>
      <c r="B156" s="153" t="s">
        <v>32</v>
      </c>
      <c r="C156" s="196" t="s">
        <v>51</v>
      </c>
      <c r="D156" s="178" t="s">
        <v>34</v>
      </c>
      <c r="E156" s="106" t="s">
        <v>6</v>
      </c>
      <c r="F156" s="103" t="s">
        <v>1023</v>
      </c>
      <c r="G156" s="72">
        <f>SUM(H156,K156,N156,O156,P156)</f>
        <v>3300000</v>
      </c>
      <c r="H156" s="72">
        <v>0</v>
      </c>
      <c r="I156" s="72">
        <v>0</v>
      </c>
      <c r="J156" s="72">
        <f>H156-I156</f>
        <v>0</v>
      </c>
      <c r="K156" s="72">
        <v>200000</v>
      </c>
      <c r="L156" s="72">
        <v>108828</v>
      </c>
      <c r="M156" s="72">
        <f>K156-L156</f>
        <v>91172</v>
      </c>
      <c r="N156" s="72">
        <v>0</v>
      </c>
      <c r="O156" s="72">
        <v>3100000</v>
      </c>
      <c r="P156" s="72">
        <v>0</v>
      </c>
      <c r="Q156" s="179" t="s">
        <v>347</v>
      </c>
      <c r="R156" s="267"/>
      <c r="S156" s="83"/>
    </row>
    <row r="157" spans="1:19" s="82" customFormat="1" ht="46.5" customHeight="1">
      <c r="A157" s="154"/>
      <c r="B157" s="154"/>
      <c r="C157" s="196"/>
      <c r="D157" s="178"/>
      <c r="E157" s="106" t="s">
        <v>7</v>
      </c>
      <c r="F157" s="103" t="s">
        <v>1023</v>
      </c>
      <c r="G157" s="72">
        <f>SUM(H157,K157,N157,O157,P157)</f>
        <v>3300000</v>
      </c>
      <c r="H157" s="62">
        <v>0</v>
      </c>
      <c r="I157" s="62">
        <v>0</v>
      </c>
      <c r="J157" s="62">
        <f>H157-I157</f>
        <v>0</v>
      </c>
      <c r="K157" s="62">
        <v>200000</v>
      </c>
      <c r="L157" s="62">
        <v>108828</v>
      </c>
      <c r="M157" s="62">
        <f>K157-L157</f>
        <v>91172</v>
      </c>
      <c r="N157" s="62">
        <v>0</v>
      </c>
      <c r="O157" s="62">
        <v>3100000</v>
      </c>
      <c r="P157" s="62">
        <v>0</v>
      </c>
      <c r="Q157" s="179"/>
      <c r="R157" s="268"/>
      <c r="S157" s="83"/>
    </row>
    <row r="158" spans="1:19" s="82" customFormat="1" ht="46.5" customHeight="1">
      <c r="A158" s="154"/>
      <c r="B158" s="154"/>
      <c r="C158" s="196"/>
      <c r="D158" s="178"/>
      <c r="E158" s="106" t="s">
        <v>8</v>
      </c>
      <c r="F158" s="25"/>
      <c r="G158" s="73">
        <f t="shared" ref="G158:P158" si="50">G157-G156</f>
        <v>0</v>
      </c>
      <c r="H158" s="73">
        <f t="shared" si="50"/>
        <v>0</v>
      </c>
      <c r="I158" s="73">
        <f t="shared" si="50"/>
        <v>0</v>
      </c>
      <c r="J158" s="73">
        <f t="shared" si="50"/>
        <v>0</v>
      </c>
      <c r="K158" s="73">
        <f t="shared" si="50"/>
        <v>0</v>
      </c>
      <c r="L158" s="73">
        <f t="shared" si="50"/>
        <v>0</v>
      </c>
      <c r="M158" s="73">
        <f t="shared" si="50"/>
        <v>0</v>
      </c>
      <c r="N158" s="73">
        <f t="shared" si="50"/>
        <v>0</v>
      </c>
      <c r="O158" s="73">
        <f t="shared" si="50"/>
        <v>0</v>
      </c>
      <c r="P158" s="73">
        <f t="shared" si="50"/>
        <v>0</v>
      </c>
      <c r="Q158" s="179"/>
      <c r="R158" s="269"/>
      <c r="S158" s="83"/>
    </row>
    <row r="159" spans="1:19" s="82" customFormat="1" ht="43.5" customHeight="1">
      <c r="A159" s="153" t="s">
        <v>31</v>
      </c>
      <c r="B159" s="153" t="s">
        <v>32</v>
      </c>
      <c r="C159" s="196" t="s">
        <v>52</v>
      </c>
      <c r="D159" s="178" t="s">
        <v>34</v>
      </c>
      <c r="E159" s="106" t="s">
        <v>6</v>
      </c>
      <c r="F159" s="103" t="s">
        <v>1024</v>
      </c>
      <c r="G159" s="72">
        <f>SUM(H159,K159,N159,O159,P159)</f>
        <v>2000000</v>
      </c>
      <c r="H159" s="72">
        <v>0</v>
      </c>
      <c r="I159" s="72">
        <v>0</v>
      </c>
      <c r="J159" s="72">
        <f>H159-I159</f>
        <v>0</v>
      </c>
      <c r="K159" s="72">
        <v>1300000</v>
      </c>
      <c r="L159" s="72">
        <v>391319</v>
      </c>
      <c r="M159" s="72">
        <f>K159-L159</f>
        <v>908681</v>
      </c>
      <c r="N159" s="72">
        <v>700000</v>
      </c>
      <c r="O159" s="72">
        <v>0</v>
      </c>
      <c r="P159" s="72">
        <v>0</v>
      </c>
      <c r="Q159" s="179" t="s">
        <v>1423</v>
      </c>
      <c r="R159" s="267"/>
      <c r="S159" s="83"/>
    </row>
    <row r="160" spans="1:19" s="82" customFormat="1" ht="43.5" customHeight="1">
      <c r="A160" s="154"/>
      <c r="B160" s="154"/>
      <c r="C160" s="196"/>
      <c r="D160" s="178"/>
      <c r="E160" s="106" t="s">
        <v>7</v>
      </c>
      <c r="F160" s="103" t="s">
        <v>1024</v>
      </c>
      <c r="G160" s="72">
        <f>SUM(H160,K160,N160,O160,P160)</f>
        <v>2000000</v>
      </c>
      <c r="H160" s="62">
        <v>0</v>
      </c>
      <c r="I160" s="62">
        <v>0</v>
      </c>
      <c r="J160" s="62">
        <f>H160-I160</f>
        <v>0</v>
      </c>
      <c r="K160" s="62">
        <v>1300000</v>
      </c>
      <c r="L160" s="62">
        <v>391319</v>
      </c>
      <c r="M160" s="62">
        <f>K160-L160</f>
        <v>908681</v>
      </c>
      <c r="N160" s="62">
        <v>700000</v>
      </c>
      <c r="O160" s="62">
        <v>0</v>
      </c>
      <c r="P160" s="62">
        <v>0</v>
      </c>
      <c r="Q160" s="179"/>
      <c r="R160" s="268"/>
      <c r="S160" s="83"/>
    </row>
    <row r="161" spans="1:19" s="82" customFormat="1" ht="43.5" customHeight="1">
      <c r="A161" s="154"/>
      <c r="B161" s="154"/>
      <c r="C161" s="196"/>
      <c r="D161" s="178"/>
      <c r="E161" s="106" t="s">
        <v>8</v>
      </c>
      <c r="F161" s="25"/>
      <c r="G161" s="73">
        <f t="shared" ref="G161:P161" si="51">G160-G159</f>
        <v>0</v>
      </c>
      <c r="H161" s="73">
        <f t="shared" si="51"/>
        <v>0</v>
      </c>
      <c r="I161" s="73">
        <f t="shared" si="51"/>
        <v>0</v>
      </c>
      <c r="J161" s="73">
        <f t="shared" si="51"/>
        <v>0</v>
      </c>
      <c r="K161" s="73">
        <f t="shared" si="51"/>
        <v>0</v>
      </c>
      <c r="L161" s="73">
        <f t="shared" si="51"/>
        <v>0</v>
      </c>
      <c r="M161" s="73">
        <f t="shared" si="51"/>
        <v>0</v>
      </c>
      <c r="N161" s="73">
        <f t="shared" si="51"/>
        <v>0</v>
      </c>
      <c r="O161" s="73">
        <f t="shared" si="51"/>
        <v>0</v>
      </c>
      <c r="P161" s="73">
        <f t="shared" si="51"/>
        <v>0</v>
      </c>
      <c r="Q161" s="179"/>
      <c r="R161" s="269"/>
      <c r="S161" s="83"/>
    </row>
    <row r="162" spans="1:19" s="82" customFormat="1" ht="43.5" customHeight="1">
      <c r="A162" s="153" t="s">
        <v>31</v>
      </c>
      <c r="B162" s="153" t="s">
        <v>32</v>
      </c>
      <c r="C162" s="194" t="s">
        <v>53</v>
      </c>
      <c r="D162" s="178" t="s">
        <v>34</v>
      </c>
      <c r="E162" s="21" t="s">
        <v>6</v>
      </c>
      <c r="F162" s="103" t="s">
        <v>1026</v>
      </c>
      <c r="G162" s="72">
        <f>SUM(H162,K162,N162,O162,P162)</f>
        <v>1350000</v>
      </c>
      <c r="H162" s="72">
        <v>0</v>
      </c>
      <c r="I162" s="72">
        <v>0</v>
      </c>
      <c r="J162" s="72">
        <f>H162-I162</f>
        <v>0</v>
      </c>
      <c r="K162" s="72">
        <v>1100000</v>
      </c>
      <c r="L162" s="72">
        <v>275102</v>
      </c>
      <c r="M162" s="72">
        <f>K162-L162</f>
        <v>824898</v>
      </c>
      <c r="N162" s="72">
        <v>250000</v>
      </c>
      <c r="O162" s="72">
        <v>0</v>
      </c>
      <c r="P162" s="72">
        <v>0</v>
      </c>
      <c r="Q162" s="179" t="s">
        <v>1422</v>
      </c>
      <c r="R162" s="267"/>
      <c r="S162" s="83"/>
    </row>
    <row r="163" spans="1:19" s="82" customFormat="1" ht="43.5" customHeight="1">
      <c r="A163" s="154"/>
      <c r="B163" s="154"/>
      <c r="C163" s="194"/>
      <c r="D163" s="178"/>
      <c r="E163" s="21" t="s">
        <v>7</v>
      </c>
      <c r="F163" s="103" t="s">
        <v>1026</v>
      </c>
      <c r="G163" s="72">
        <f>SUM(H163,K163,N163,O163,P163)</f>
        <v>1350000</v>
      </c>
      <c r="H163" s="62">
        <v>0</v>
      </c>
      <c r="I163" s="62">
        <v>0</v>
      </c>
      <c r="J163" s="62">
        <f>H163-I163</f>
        <v>0</v>
      </c>
      <c r="K163" s="62">
        <v>1100000</v>
      </c>
      <c r="L163" s="62">
        <v>572529</v>
      </c>
      <c r="M163" s="62">
        <f>K163-L163</f>
        <v>527471</v>
      </c>
      <c r="N163" s="62">
        <v>250000</v>
      </c>
      <c r="O163" s="62">
        <v>0</v>
      </c>
      <c r="P163" s="62">
        <v>0</v>
      </c>
      <c r="Q163" s="179"/>
      <c r="R163" s="268"/>
      <c r="S163" s="83"/>
    </row>
    <row r="164" spans="1:19" s="59" customFormat="1" ht="43.5" customHeight="1">
      <c r="A164" s="154"/>
      <c r="B164" s="154"/>
      <c r="C164" s="194"/>
      <c r="D164" s="178"/>
      <c r="E164" s="21" t="s">
        <v>8</v>
      </c>
      <c r="F164" s="25"/>
      <c r="G164" s="73">
        <f t="shared" ref="G164:P164" si="52">G163-G162</f>
        <v>0</v>
      </c>
      <c r="H164" s="73">
        <f t="shared" si="52"/>
        <v>0</v>
      </c>
      <c r="I164" s="73">
        <f t="shared" si="52"/>
        <v>0</v>
      </c>
      <c r="J164" s="73">
        <f t="shared" si="52"/>
        <v>0</v>
      </c>
      <c r="K164" s="73">
        <f t="shared" si="52"/>
        <v>0</v>
      </c>
      <c r="L164" s="73">
        <f t="shared" si="52"/>
        <v>297427</v>
      </c>
      <c r="M164" s="73">
        <f t="shared" si="52"/>
        <v>-297427</v>
      </c>
      <c r="N164" s="73">
        <f t="shared" si="52"/>
        <v>0</v>
      </c>
      <c r="O164" s="73">
        <f t="shared" si="52"/>
        <v>0</v>
      </c>
      <c r="P164" s="73">
        <f t="shared" si="52"/>
        <v>0</v>
      </c>
      <c r="Q164" s="179"/>
      <c r="R164" s="269"/>
      <c r="S164" s="58"/>
    </row>
    <row r="165" spans="1:19" s="82" customFormat="1" ht="42" customHeight="1">
      <c r="A165" s="153" t="s">
        <v>371</v>
      </c>
      <c r="B165" s="153" t="s">
        <v>1035</v>
      </c>
      <c r="C165" s="153" t="s">
        <v>373</v>
      </c>
      <c r="D165" s="155" t="s">
        <v>374</v>
      </c>
      <c r="E165" s="98" t="s">
        <v>6</v>
      </c>
      <c r="F165" s="103" t="s">
        <v>375</v>
      </c>
      <c r="G165" s="72">
        <f>SUM(H165,K165,N165,O165,P165)</f>
        <v>187274000</v>
      </c>
      <c r="H165" s="72">
        <v>165312000</v>
      </c>
      <c r="I165" s="72">
        <v>165312000</v>
      </c>
      <c r="J165" s="72">
        <f>H165-I165</f>
        <v>0</v>
      </c>
      <c r="K165" s="72">
        <v>13591000</v>
      </c>
      <c r="L165" s="72">
        <v>12439384</v>
      </c>
      <c r="M165" s="72">
        <f>K165-L165</f>
        <v>1151616</v>
      </c>
      <c r="N165" s="72">
        <v>8371000</v>
      </c>
      <c r="O165" s="72">
        <v>0</v>
      </c>
      <c r="P165" s="72">
        <v>0</v>
      </c>
      <c r="Q165" s="165" t="s">
        <v>1421</v>
      </c>
      <c r="R165" s="267"/>
      <c r="S165" s="83"/>
    </row>
    <row r="166" spans="1:19" s="82" customFormat="1" ht="42" customHeight="1">
      <c r="A166" s="153"/>
      <c r="B166" s="153"/>
      <c r="C166" s="153"/>
      <c r="D166" s="155"/>
      <c r="E166" s="98" t="s">
        <v>7</v>
      </c>
      <c r="F166" s="103" t="s">
        <v>375</v>
      </c>
      <c r="G166" s="72">
        <f>SUM(H166,K166,N166,O166,P166)</f>
        <v>187274000</v>
      </c>
      <c r="H166" s="72">
        <v>165312000</v>
      </c>
      <c r="I166" s="72">
        <v>165312000</v>
      </c>
      <c r="J166" s="72">
        <f>H166-I166</f>
        <v>0</v>
      </c>
      <c r="K166" s="72">
        <v>13591000</v>
      </c>
      <c r="L166" s="72">
        <v>13591000</v>
      </c>
      <c r="M166" s="72">
        <f>K166-L166</f>
        <v>0</v>
      </c>
      <c r="N166" s="72">
        <v>8371000</v>
      </c>
      <c r="O166" s="72">
        <v>0</v>
      </c>
      <c r="P166" s="72">
        <v>0</v>
      </c>
      <c r="Q166" s="165"/>
      <c r="R166" s="268"/>
      <c r="S166" s="83"/>
    </row>
    <row r="167" spans="1:19" s="82" customFormat="1" ht="42" customHeight="1">
      <c r="A167" s="153"/>
      <c r="B167" s="153"/>
      <c r="C167" s="153"/>
      <c r="D167" s="155"/>
      <c r="E167" s="98" t="s">
        <v>8</v>
      </c>
      <c r="F167" s="103"/>
      <c r="G167" s="73">
        <f t="shared" ref="G167:P167" si="53">G166-G165</f>
        <v>0</v>
      </c>
      <c r="H167" s="73">
        <f t="shared" si="53"/>
        <v>0</v>
      </c>
      <c r="I167" s="73">
        <f t="shared" si="53"/>
        <v>0</v>
      </c>
      <c r="J167" s="73">
        <f t="shared" si="53"/>
        <v>0</v>
      </c>
      <c r="K167" s="73">
        <f t="shared" si="53"/>
        <v>0</v>
      </c>
      <c r="L167" s="73">
        <f t="shared" si="53"/>
        <v>1151616</v>
      </c>
      <c r="M167" s="73">
        <f t="shared" si="53"/>
        <v>-1151616</v>
      </c>
      <c r="N167" s="73">
        <f t="shared" si="53"/>
        <v>0</v>
      </c>
      <c r="O167" s="73">
        <f t="shared" si="53"/>
        <v>0</v>
      </c>
      <c r="P167" s="73">
        <f t="shared" si="53"/>
        <v>0</v>
      </c>
      <c r="Q167" s="165"/>
      <c r="R167" s="269"/>
      <c r="S167" s="83"/>
    </row>
    <row r="168" spans="1:19" s="82" customFormat="1" ht="50.25" customHeight="1">
      <c r="A168" s="180" t="s">
        <v>379</v>
      </c>
      <c r="B168" s="180" t="s">
        <v>1035</v>
      </c>
      <c r="C168" s="180" t="s">
        <v>380</v>
      </c>
      <c r="D168" s="155" t="s">
        <v>374</v>
      </c>
      <c r="E168" s="98" t="s">
        <v>6</v>
      </c>
      <c r="F168" s="103" t="s">
        <v>54</v>
      </c>
      <c r="G168" s="72">
        <f>SUM(H168,K168,N168,O168,P168)</f>
        <v>614000</v>
      </c>
      <c r="H168" s="73">
        <v>0</v>
      </c>
      <c r="I168" s="73">
        <v>0</v>
      </c>
      <c r="J168" s="72">
        <f>H168-I168</f>
        <v>0</v>
      </c>
      <c r="K168" s="72">
        <v>614000</v>
      </c>
      <c r="L168" s="72">
        <v>0</v>
      </c>
      <c r="M168" s="72">
        <f>K168-L168</f>
        <v>614000</v>
      </c>
      <c r="N168" s="72">
        <v>0</v>
      </c>
      <c r="O168" s="72">
        <v>0</v>
      </c>
      <c r="P168" s="72">
        <v>0</v>
      </c>
      <c r="Q168" s="165" t="s">
        <v>1420</v>
      </c>
      <c r="R168" s="267"/>
      <c r="S168" s="83"/>
    </row>
    <row r="169" spans="1:19" s="8" customFormat="1" ht="50.25" customHeight="1">
      <c r="A169" s="181"/>
      <c r="B169" s="181"/>
      <c r="C169" s="180"/>
      <c r="D169" s="155"/>
      <c r="E169" s="98" t="s">
        <v>7</v>
      </c>
      <c r="F169" s="103" t="s">
        <v>54</v>
      </c>
      <c r="G169" s="72">
        <f>SUM(H169,K169,N169,O169,P169)</f>
        <v>614000</v>
      </c>
      <c r="H169" s="73">
        <v>0</v>
      </c>
      <c r="I169" s="73">
        <v>0</v>
      </c>
      <c r="J169" s="72">
        <f>H169-I169</f>
        <v>0</v>
      </c>
      <c r="K169" s="72">
        <v>614000</v>
      </c>
      <c r="L169" s="72">
        <v>0</v>
      </c>
      <c r="M169" s="72">
        <f>K169-L169</f>
        <v>614000</v>
      </c>
      <c r="N169" s="72">
        <v>0</v>
      </c>
      <c r="O169" s="72">
        <v>0</v>
      </c>
      <c r="P169" s="72">
        <v>0</v>
      </c>
      <c r="Q169" s="165"/>
      <c r="R169" s="268"/>
      <c r="S169" s="20"/>
    </row>
    <row r="170" spans="1:19" s="82" customFormat="1" ht="41.25" customHeight="1">
      <c r="A170" s="181"/>
      <c r="B170" s="181"/>
      <c r="C170" s="180"/>
      <c r="D170" s="155"/>
      <c r="E170" s="98" t="s">
        <v>8</v>
      </c>
      <c r="F170" s="103"/>
      <c r="G170" s="73">
        <f t="shared" ref="G170:P170" si="54">G169-G168</f>
        <v>0</v>
      </c>
      <c r="H170" s="73">
        <f t="shared" si="54"/>
        <v>0</v>
      </c>
      <c r="I170" s="73">
        <f t="shared" si="54"/>
        <v>0</v>
      </c>
      <c r="J170" s="73">
        <f t="shared" si="54"/>
        <v>0</v>
      </c>
      <c r="K170" s="73">
        <f t="shared" si="54"/>
        <v>0</v>
      </c>
      <c r="L170" s="73">
        <f t="shared" si="54"/>
        <v>0</v>
      </c>
      <c r="M170" s="73">
        <f t="shared" si="54"/>
        <v>0</v>
      </c>
      <c r="N170" s="73">
        <f t="shared" si="54"/>
        <v>0</v>
      </c>
      <c r="O170" s="73">
        <f t="shared" si="54"/>
        <v>0</v>
      </c>
      <c r="P170" s="73">
        <f t="shared" si="54"/>
        <v>0</v>
      </c>
      <c r="Q170" s="165"/>
      <c r="R170" s="269"/>
      <c r="S170" s="83"/>
    </row>
    <row r="171" spans="1:19" s="82" customFormat="1" ht="50.25" customHeight="1">
      <c r="A171" s="153" t="s">
        <v>371</v>
      </c>
      <c r="B171" s="153" t="s">
        <v>1035</v>
      </c>
      <c r="C171" s="153" t="s">
        <v>1033</v>
      </c>
      <c r="D171" s="155" t="s">
        <v>374</v>
      </c>
      <c r="E171" s="98" t="s">
        <v>6</v>
      </c>
      <c r="F171" s="103" t="s">
        <v>1034</v>
      </c>
      <c r="G171" s="72">
        <f>SUM(H171,K171,N171,O171,P171)</f>
        <v>265518000</v>
      </c>
      <c r="H171" s="73">
        <v>264318000</v>
      </c>
      <c r="I171" s="72">
        <v>257484785</v>
      </c>
      <c r="J171" s="72">
        <f>H171-I171</f>
        <v>6833215</v>
      </c>
      <c r="K171" s="73">
        <v>0</v>
      </c>
      <c r="L171" s="72">
        <v>0</v>
      </c>
      <c r="M171" s="72">
        <f>K171-L171</f>
        <v>0</v>
      </c>
      <c r="N171" s="72">
        <v>1200000</v>
      </c>
      <c r="O171" s="72">
        <v>0</v>
      </c>
      <c r="P171" s="72">
        <v>0</v>
      </c>
      <c r="Q171" s="165" t="s">
        <v>1352</v>
      </c>
      <c r="R171" s="267"/>
      <c r="S171" s="83"/>
    </row>
    <row r="172" spans="1:19" s="82" customFormat="1" ht="50.25" customHeight="1">
      <c r="A172" s="153"/>
      <c r="B172" s="153"/>
      <c r="C172" s="153"/>
      <c r="D172" s="155"/>
      <c r="E172" s="98" t="s">
        <v>7</v>
      </c>
      <c r="F172" s="103" t="s">
        <v>1034</v>
      </c>
      <c r="G172" s="72">
        <f>SUM(H172,K172,N172,O172,P172)</f>
        <v>265518000</v>
      </c>
      <c r="H172" s="73">
        <v>264318000</v>
      </c>
      <c r="I172" s="72">
        <v>264318000</v>
      </c>
      <c r="J172" s="72">
        <f>H172-I172</f>
        <v>0</v>
      </c>
      <c r="K172" s="73">
        <v>0</v>
      </c>
      <c r="L172" s="72">
        <v>0</v>
      </c>
      <c r="M172" s="72">
        <f>K172-L172</f>
        <v>0</v>
      </c>
      <c r="N172" s="72">
        <v>1200000</v>
      </c>
      <c r="O172" s="72">
        <v>0</v>
      </c>
      <c r="P172" s="72">
        <v>0</v>
      </c>
      <c r="Q172" s="165"/>
      <c r="R172" s="268"/>
      <c r="S172" s="83"/>
    </row>
    <row r="173" spans="1:19" s="82" customFormat="1" ht="40.5" customHeight="1">
      <c r="A173" s="153"/>
      <c r="B173" s="153"/>
      <c r="C173" s="153"/>
      <c r="D173" s="155"/>
      <c r="E173" s="98" t="s">
        <v>8</v>
      </c>
      <c r="F173" s="103"/>
      <c r="G173" s="73">
        <f t="shared" ref="G173:P173" si="55">G172-G171</f>
        <v>0</v>
      </c>
      <c r="H173" s="73">
        <f t="shared" si="55"/>
        <v>0</v>
      </c>
      <c r="I173" s="73">
        <f t="shared" si="55"/>
        <v>6833215</v>
      </c>
      <c r="J173" s="73">
        <f t="shared" si="55"/>
        <v>-6833215</v>
      </c>
      <c r="K173" s="73">
        <f t="shared" si="55"/>
        <v>0</v>
      </c>
      <c r="L173" s="73">
        <f t="shared" si="55"/>
        <v>0</v>
      </c>
      <c r="M173" s="73">
        <f t="shared" si="55"/>
        <v>0</v>
      </c>
      <c r="N173" s="73">
        <f t="shared" si="55"/>
        <v>0</v>
      </c>
      <c r="O173" s="73">
        <f t="shared" si="55"/>
        <v>0</v>
      </c>
      <c r="P173" s="73">
        <f t="shared" si="55"/>
        <v>0</v>
      </c>
      <c r="Q173" s="165"/>
      <c r="R173" s="269"/>
      <c r="S173" s="83"/>
    </row>
    <row r="174" spans="1:19" s="82" customFormat="1" ht="51.75" customHeight="1">
      <c r="A174" s="153" t="s">
        <v>371</v>
      </c>
      <c r="B174" s="153" t="s">
        <v>1035</v>
      </c>
      <c r="C174" s="153" t="s">
        <v>1036</v>
      </c>
      <c r="D174" s="155" t="s">
        <v>374</v>
      </c>
      <c r="E174" s="98" t="s">
        <v>6</v>
      </c>
      <c r="F174" s="103" t="s">
        <v>382</v>
      </c>
      <c r="G174" s="72">
        <f>SUM(H174,K174,N174,O174,P174)</f>
        <v>44200000</v>
      </c>
      <c r="H174" s="72">
        <v>11164000</v>
      </c>
      <c r="I174" s="72">
        <v>11164000</v>
      </c>
      <c r="J174" s="72">
        <f>H174-I174</f>
        <v>0</v>
      </c>
      <c r="K174" s="72">
        <v>9543891</v>
      </c>
      <c r="L174" s="72">
        <v>6753762</v>
      </c>
      <c r="M174" s="72">
        <f>K174-L174</f>
        <v>2790129</v>
      </c>
      <c r="N174" s="72">
        <v>8015000</v>
      </c>
      <c r="O174" s="72">
        <v>15477109</v>
      </c>
      <c r="P174" s="72">
        <v>0</v>
      </c>
      <c r="Q174" s="165" t="s">
        <v>1419</v>
      </c>
      <c r="R174" s="267"/>
      <c r="S174" s="83"/>
    </row>
    <row r="175" spans="1:19" s="82" customFormat="1" ht="51.75" customHeight="1">
      <c r="A175" s="153"/>
      <c r="B175" s="153"/>
      <c r="C175" s="153"/>
      <c r="D175" s="155"/>
      <c r="E175" s="22" t="s">
        <v>143</v>
      </c>
      <c r="F175" s="103" t="s">
        <v>382</v>
      </c>
      <c r="G175" s="72">
        <f>SUM(H175,K175,N175,O175,P175)</f>
        <v>44200000</v>
      </c>
      <c r="H175" s="72">
        <v>11164000</v>
      </c>
      <c r="I175" s="72">
        <v>11164000</v>
      </c>
      <c r="J175" s="72">
        <f>H175-I175</f>
        <v>0</v>
      </c>
      <c r="K175" s="72">
        <v>9543891</v>
      </c>
      <c r="L175" s="72">
        <v>7039168</v>
      </c>
      <c r="M175" s="72">
        <f>K175-L175</f>
        <v>2504723</v>
      </c>
      <c r="N175" s="72">
        <v>8015000</v>
      </c>
      <c r="O175" s="72">
        <v>15477109</v>
      </c>
      <c r="P175" s="72">
        <v>0</v>
      </c>
      <c r="Q175" s="165"/>
      <c r="R175" s="268"/>
      <c r="S175" s="83"/>
    </row>
    <row r="176" spans="1:19" s="82" customFormat="1" ht="39.75" customHeight="1">
      <c r="A176" s="153"/>
      <c r="B176" s="153"/>
      <c r="C176" s="153"/>
      <c r="D176" s="155"/>
      <c r="E176" s="98" t="s">
        <v>8</v>
      </c>
      <c r="F176" s="103"/>
      <c r="G176" s="73">
        <f t="shared" ref="G176:P176" si="56">G175-G174</f>
        <v>0</v>
      </c>
      <c r="H176" s="73">
        <f t="shared" si="56"/>
        <v>0</v>
      </c>
      <c r="I176" s="73">
        <f t="shared" si="56"/>
        <v>0</v>
      </c>
      <c r="J176" s="73">
        <f t="shared" si="56"/>
        <v>0</v>
      </c>
      <c r="K176" s="73">
        <f t="shared" si="56"/>
        <v>0</v>
      </c>
      <c r="L176" s="73">
        <f t="shared" si="56"/>
        <v>285406</v>
      </c>
      <c r="M176" s="73">
        <f t="shared" si="56"/>
        <v>-285406</v>
      </c>
      <c r="N176" s="73">
        <f t="shared" si="56"/>
        <v>0</v>
      </c>
      <c r="O176" s="73">
        <f t="shared" si="56"/>
        <v>0</v>
      </c>
      <c r="P176" s="73">
        <f t="shared" si="56"/>
        <v>0</v>
      </c>
      <c r="Q176" s="165"/>
      <c r="R176" s="269"/>
      <c r="S176" s="83"/>
    </row>
    <row r="177" spans="1:19" s="82" customFormat="1" ht="45.75" customHeight="1">
      <c r="A177" s="153" t="s">
        <v>392</v>
      </c>
      <c r="B177" s="153" t="s">
        <v>1051</v>
      </c>
      <c r="C177" s="153" t="s">
        <v>1039</v>
      </c>
      <c r="D177" s="155" t="s">
        <v>374</v>
      </c>
      <c r="E177" s="98" t="s">
        <v>6</v>
      </c>
      <c r="F177" s="103" t="s">
        <v>1418</v>
      </c>
      <c r="G177" s="72">
        <f>SUM(H177,K177,N177,O177,P177)</f>
        <v>385100000</v>
      </c>
      <c r="H177" s="72">
        <v>21980684</v>
      </c>
      <c r="I177" s="72">
        <v>20897066</v>
      </c>
      <c r="J177" s="72">
        <f>H177-I177</f>
        <v>1083618</v>
      </c>
      <c r="K177" s="72">
        <v>1000000</v>
      </c>
      <c r="L177" s="72">
        <v>194743</v>
      </c>
      <c r="M177" s="72">
        <f>K177-L177</f>
        <v>805257</v>
      </c>
      <c r="N177" s="72">
        <v>802880</v>
      </c>
      <c r="O177" s="72">
        <v>16570000</v>
      </c>
      <c r="P177" s="72">
        <v>344746436</v>
      </c>
      <c r="Q177" s="165" t="s">
        <v>1417</v>
      </c>
      <c r="R177" s="267"/>
      <c r="S177" s="83"/>
    </row>
    <row r="178" spans="1:19" s="82" customFormat="1" ht="45.75" customHeight="1">
      <c r="A178" s="154"/>
      <c r="B178" s="154"/>
      <c r="C178" s="154"/>
      <c r="D178" s="155"/>
      <c r="E178" s="98" t="s">
        <v>7</v>
      </c>
      <c r="F178" s="103" t="s">
        <v>1040</v>
      </c>
      <c r="G178" s="72">
        <f>SUM(H178,K178,N178,O178,P178)</f>
        <v>23160000</v>
      </c>
      <c r="H178" s="72">
        <v>1083618</v>
      </c>
      <c r="I178" s="72">
        <v>922883</v>
      </c>
      <c r="J178" s="72">
        <f>H178-I178</f>
        <v>160735</v>
      </c>
      <c r="K178" s="72">
        <v>1000000</v>
      </c>
      <c r="L178" s="72">
        <v>0</v>
      </c>
      <c r="M178" s="72">
        <f>K178-L178</f>
        <v>1000000</v>
      </c>
      <c r="N178" s="72">
        <v>2002880</v>
      </c>
      <c r="O178" s="72">
        <v>19073502</v>
      </c>
      <c r="P178" s="72">
        <v>0</v>
      </c>
      <c r="Q178" s="165"/>
      <c r="R178" s="268"/>
      <c r="S178" s="83"/>
    </row>
    <row r="179" spans="1:19" s="82" customFormat="1" ht="44.25" customHeight="1">
      <c r="A179" s="154"/>
      <c r="B179" s="154"/>
      <c r="C179" s="154"/>
      <c r="D179" s="155"/>
      <c r="E179" s="98" t="s">
        <v>8</v>
      </c>
      <c r="F179" s="103"/>
      <c r="G179" s="73">
        <f t="shared" ref="G179:P179" si="57">G178-G177</f>
        <v>-361940000</v>
      </c>
      <c r="H179" s="73">
        <f t="shared" si="57"/>
        <v>-20897066</v>
      </c>
      <c r="I179" s="73">
        <f t="shared" si="57"/>
        <v>-19974183</v>
      </c>
      <c r="J179" s="73">
        <f t="shared" si="57"/>
        <v>-922883</v>
      </c>
      <c r="K179" s="73">
        <f t="shared" si="57"/>
        <v>0</v>
      </c>
      <c r="L179" s="73">
        <f t="shared" si="57"/>
        <v>-194743</v>
      </c>
      <c r="M179" s="73">
        <f t="shared" si="57"/>
        <v>194743</v>
      </c>
      <c r="N179" s="73">
        <f t="shared" si="57"/>
        <v>1200000</v>
      </c>
      <c r="O179" s="73">
        <f t="shared" si="57"/>
        <v>2503502</v>
      </c>
      <c r="P179" s="73">
        <f t="shared" si="57"/>
        <v>-344746436</v>
      </c>
      <c r="Q179" s="165"/>
      <c r="R179" s="269"/>
      <c r="S179" s="83"/>
    </row>
    <row r="180" spans="1:19" s="82" customFormat="1" ht="45.75" customHeight="1">
      <c r="A180" s="153" t="s">
        <v>392</v>
      </c>
      <c r="B180" s="153" t="s">
        <v>1051</v>
      </c>
      <c r="C180" s="153" t="s">
        <v>1042</v>
      </c>
      <c r="D180" s="155" t="s">
        <v>374</v>
      </c>
      <c r="E180" s="98" t="s">
        <v>6</v>
      </c>
      <c r="F180" s="103" t="s">
        <v>1043</v>
      </c>
      <c r="G180" s="72">
        <f>SUM(H180,K180,N180,O180,P180)</f>
        <v>36000000</v>
      </c>
      <c r="H180" s="72">
        <v>14913036</v>
      </c>
      <c r="I180" s="72">
        <v>13479400</v>
      </c>
      <c r="J180" s="72">
        <f>H180-I180</f>
        <v>1433636</v>
      </c>
      <c r="K180" s="72">
        <v>4200000</v>
      </c>
      <c r="L180" s="72">
        <v>2550484</v>
      </c>
      <c r="M180" s="72">
        <f>K180-L180</f>
        <v>1649516</v>
      </c>
      <c r="N180" s="72">
        <v>2007200</v>
      </c>
      <c r="O180" s="72">
        <v>14879764</v>
      </c>
      <c r="P180" s="72">
        <v>0</v>
      </c>
      <c r="Q180" s="165" t="s">
        <v>1416</v>
      </c>
      <c r="R180" s="267"/>
      <c r="S180" s="83"/>
    </row>
    <row r="181" spans="1:19" s="82" customFormat="1" ht="45.75" customHeight="1">
      <c r="A181" s="154"/>
      <c r="B181" s="154"/>
      <c r="C181" s="154"/>
      <c r="D181" s="155"/>
      <c r="E181" s="98" t="s">
        <v>7</v>
      </c>
      <c r="F181" s="103" t="s">
        <v>1043</v>
      </c>
      <c r="G181" s="72">
        <f>SUM(H181,K181,N181,O181,P181)</f>
        <v>30000000</v>
      </c>
      <c r="H181" s="72">
        <v>14913036</v>
      </c>
      <c r="I181" s="72">
        <v>14913036</v>
      </c>
      <c r="J181" s="72">
        <f>H181-I181</f>
        <v>0</v>
      </c>
      <c r="K181" s="72">
        <v>4200000</v>
      </c>
      <c r="L181" s="72">
        <v>1792786</v>
      </c>
      <c r="M181" s="72">
        <f>K181-L181</f>
        <v>2407214</v>
      </c>
      <c r="N181" s="72">
        <v>2007200</v>
      </c>
      <c r="O181" s="72">
        <v>8879764</v>
      </c>
      <c r="P181" s="72">
        <v>0</v>
      </c>
      <c r="Q181" s="165"/>
      <c r="R181" s="268"/>
      <c r="S181" s="83"/>
    </row>
    <row r="182" spans="1:19" s="82" customFormat="1" ht="45.75" customHeight="1">
      <c r="A182" s="154"/>
      <c r="B182" s="154"/>
      <c r="C182" s="154"/>
      <c r="D182" s="155"/>
      <c r="E182" s="98" t="s">
        <v>8</v>
      </c>
      <c r="F182" s="103"/>
      <c r="G182" s="73">
        <f t="shared" ref="G182:P182" si="58">G181-G180</f>
        <v>-6000000</v>
      </c>
      <c r="H182" s="73">
        <f t="shared" si="58"/>
        <v>0</v>
      </c>
      <c r="I182" s="73">
        <f t="shared" si="58"/>
        <v>1433636</v>
      </c>
      <c r="J182" s="73">
        <f t="shared" si="58"/>
        <v>-1433636</v>
      </c>
      <c r="K182" s="73">
        <f t="shared" si="58"/>
        <v>0</v>
      </c>
      <c r="L182" s="73">
        <f t="shared" si="58"/>
        <v>-757698</v>
      </c>
      <c r="M182" s="73">
        <f t="shared" si="58"/>
        <v>757698</v>
      </c>
      <c r="N182" s="73">
        <f t="shared" si="58"/>
        <v>0</v>
      </c>
      <c r="O182" s="73">
        <f t="shared" si="58"/>
        <v>-6000000</v>
      </c>
      <c r="P182" s="73">
        <f t="shared" si="58"/>
        <v>0</v>
      </c>
      <c r="Q182" s="165"/>
      <c r="R182" s="269"/>
      <c r="S182" s="83"/>
    </row>
    <row r="183" spans="1:19" s="82" customFormat="1" ht="45.75" customHeight="1">
      <c r="A183" s="153" t="s">
        <v>55</v>
      </c>
      <c r="B183" s="153" t="s">
        <v>1411</v>
      </c>
      <c r="C183" s="153" t="s">
        <v>56</v>
      </c>
      <c r="D183" s="155" t="s">
        <v>57</v>
      </c>
      <c r="E183" s="98" t="s">
        <v>6</v>
      </c>
      <c r="F183" s="108" t="s">
        <v>1045</v>
      </c>
      <c r="G183" s="72">
        <f>SUM(H183,K183,N183,O183,P183)</f>
        <v>26100000</v>
      </c>
      <c r="H183" s="72">
        <v>0</v>
      </c>
      <c r="I183" s="72">
        <v>0</v>
      </c>
      <c r="J183" s="72">
        <f>H183-I183</f>
        <v>0</v>
      </c>
      <c r="K183" s="72">
        <v>20000</v>
      </c>
      <c r="L183" s="72">
        <v>17690</v>
      </c>
      <c r="M183" s="72">
        <f>K183-L183</f>
        <v>2310</v>
      </c>
      <c r="N183" s="72">
        <v>0</v>
      </c>
      <c r="O183" s="72">
        <v>16040000</v>
      </c>
      <c r="P183" s="72">
        <v>10040000</v>
      </c>
      <c r="Q183" s="165" t="s">
        <v>1415</v>
      </c>
      <c r="R183" s="267"/>
      <c r="S183" s="83"/>
    </row>
    <row r="184" spans="1:19" s="82" customFormat="1" ht="45.75" customHeight="1">
      <c r="A184" s="154"/>
      <c r="B184" s="154"/>
      <c r="C184" s="154"/>
      <c r="D184" s="155"/>
      <c r="E184" s="98" t="s">
        <v>7</v>
      </c>
      <c r="F184" s="108" t="s">
        <v>1045</v>
      </c>
      <c r="G184" s="72">
        <f>SUM(H184,K184,N184,O184,P184)</f>
        <v>26100000</v>
      </c>
      <c r="H184" s="72">
        <v>0</v>
      </c>
      <c r="I184" s="72">
        <v>0</v>
      </c>
      <c r="J184" s="72">
        <f>H184-I184</f>
        <v>0</v>
      </c>
      <c r="K184" s="72">
        <v>20000</v>
      </c>
      <c r="L184" s="72">
        <v>17690</v>
      </c>
      <c r="M184" s="72">
        <f>K184-L184</f>
        <v>2310</v>
      </c>
      <c r="N184" s="72">
        <v>300000</v>
      </c>
      <c r="O184" s="72">
        <v>15740000</v>
      </c>
      <c r="P184" s="72">
        <v>10040000</v>
      </c>
      <c r="Q184" s="165"/>
      <c r="R184" s="268"/>
      <c r="S184" s="83"/>
    </row>
    <row r="185" spans="1:19" s="82" customFormat="1" ht="45.75" customHeight="1">
      <c r="A185" s="154"/>
      <c r="B185" s="154"/>
      <c r="C185" s="154"/>
      <c r="D185" s="155"/>
      <c r="E185" s="98" t="s">
        <v>8</v>
      </c>
      <c r="F185" s="103"/>
      <c r="G185" s="73">
        <f t="shared" ref="G185:P185" si="59">G184-G183</f>
        <v>0</v>
      </c>
      <c r="H185" s="73">
        <f t="shared" si="59"/>
        <v>0</v>
      </c>
      <c r="I185" s="73">
        <f t="shared" si="59"/>
        <v>0</v>
      </c>
      <c r="J185" s="73">
        <f t="shared" si="59"/>
        <v>0</v>
      </c>
      <c r="K185" s="73">
        <f t="shared" si="59"/>
        <v>0</v>
      </c>
      <c r="L185" s="73">
        <f t="shared" si="59"/>
        <v>0</v>
      </c>
      <c r="M185" s="73">
        <f t="shared" si="59"/>
        <v>0</v>
      </c>
      <c r="N185" s="73">
        <f t="shared" si="59"/>
        <v>300000</v>
      </c>
      <c r="O185" s="73">
        <f t="shared" si="59"/>
        <v>-300000</v>
      </c>
      <c r="P185" s="73">
        <f t="shared" si="59"/>
        <v>0</v>
      </c>
      <c r="Q185" s="165"/>
      <c r="R185" s="269"/>
      <c r="S185" s="83"/>
    </row>
    <row r="186" spans="1:19" s="8" customFormat="1" ht="46.5" customHeight="1">
      <c r="A186" s="153" t="s">
        <v>55</v>
      </c>
      <c r="B186" s="153" t="s">
        <v>1411</v>
      </c>
      <c r="C186" s="153" t="s">
        <v>1414</v>
      </c>
      <c r="D186" s="155" t="s">
        <v>57</v>
      </c>
      <c r="E186" s="98" t="s">
        <v>6</v>
      </c>
      <c r="F186" s="108" t="s">
        <v>1412</v>
      </c>
      <c r="G186" s="72">
        <f>SUM(H186,K186,N186,O186,P186)</f>
        <v>55720000</v>
      </c>
      <c r="H186" s="73">
        <v>0</v>
      </c>
      <c r="I186" s="73">
        <v>0</v>
      </c>
      <c r="J186" s="72">
        <f>H186-I186</f>
        <v>0</v>
      </c>
      <c r="K186" s="73">
        <v>0</v>
      </c>
      <c r="L186" s="73">
        <v>0</v>
      </c>
      <c r="M186" s="72">
        <f>K186-L186</f>
        <v>0</v>
      </c>
      <c r="N186" s="72">
        <v>120000</v>
      </c>
      <c r="O186" s="72">
        <v>13500000</v>
      </c>
      <c r="P186" s="72">
        <v>42100000</v>
      </c>
      <c r="Q186" s="165" t="s">
        <v>1413</v>
      </c>
      <c r="R186" s="319"/>
      <c r="S186" s="20"/>
    </row>
    <row r="187" spans="1:19" s="8" customFormat="1" ht="46.5" customHeight="1">
      <c r="A187" s="154"/>
      <c r="B187" s="154"/>
      <c r="C187" s="154"/>
      <c r="D187" s="155"/>
      <c r="E187" s="98" t="s">
        <v>7</v>
      </c>
      <c r="F187" s="108" t="s">
        <v>1412</v>
      </c>
      <c r="G187" s="72">
        <f>SUM(H187,K187,N187,O187,P187)</f>
        <v>70300000</v>
      </c>
      <c r="H187" s="73">
        <v>0</v>
      </c>
      <c r="I187" s="73">
        <v>0</v>
      </c>
      <c r="J187" s="72">
        <f>H187-I187</f>
        <v>0</v>
      </c>
      <c r="K187" s="73">
        <v>0</v>
      </c>
      <c r="L187" s="73">
        <v>0</v>
      </c>
      <c r="M187" s="72">
        <f>K187-L187</f>
        <v>0</v>
      </c>
      <c r="N187" s="72">
        <v>120000</v>
      </c>
      <c r="O187" s="72">
        <v>13500000</v>
      </c>
      <c r="P187" s="72">
        <v>56680000</v>
      </c>
      <c r="Q187" s="165"/>
      <c r="R187" s="320"/>
      <c r="S187" s="20"/>
    </row>
    <row r="188" spans="1:19" s="8" customFormat="1" ht="46.5" customHeight="1">
      <c r="A188" s="154"/>
      <c r="B188" s="154"/>
      <c r="C188" s="154"/>
      <c r="D188" s="155"/>
      <c r="E188" s="98" t="s">
        <v>8</v>
      </c>
      <c r="F188" s="103"/>
      <c r="G188" s="73">
        <f t="shared" ref="G188:P188" si="60">G187-G186</f>
        <v>14580000</v>
      </c>
      <c r="H188" s="73">
        <f t="shared" si="60"/>
        <v>0</v>
      </c>
      <c r="I188" s="73">
        <f t="shared" si="60"/>
        <v>0</v>
      </c>
      <c r="J188" s="73">
        <f t="shared" si="60"/>
        <v>0</v>
      </c>
      <c r="K188" s="73">
        <f t="shared" si="60"/>
        <v>0</v>
      </c>
      <c r="L188" s="73">
        <f t="shared" si="60"/>
        <v>0</v>
      </c>
      <c r="M188" s="73">
        <f t="shared" si="60"/>
        <v>0</v>
      </c>
      <c r="N188" s="73">
        <f t="shared" si="60"/>
        <v>0</v>
      </c>
      <c r="O188" s="73">
        <f t="shared" si="60"/>
        <v>0</v>
      </c>
      <c r="P188" s="73">
        <f t="shared" si="60"/>
        <v>14580000</v>
      </c>
      <c r="Q188" s="165"/>
      <c r="R188" s="321"/>
      <c r="S188" s="20"/>
    </row>
    <row r="189" spans="1:19" s="82" customFormat="1" ht="46.5" customHeight="1">
      <c r="A189" s="153" t="s">
        <v>55</v>
      </c>
      <c r="B189" s="153" t="s">
        <v>1411</v>
      </c>
      <c r="C189" s="153" t="s">
        <v>58</v>
      </c>
      <c r="D189" s="155" t="s">
        <v>57</v>
      </c>
      <c r="E189" s="98" t="s">
        <v>6</v>
      </c>
      <c r="F189" s="108" t="s">
        <v>1046</v>
      </c>
      <c r="G189" s="72">
        <f>SUM(H189,K189,N189,O189,P189)</f>
        <v>35090000</v>
      </c>
      <c r="H189" s="73">
        <v>0</v>
      </c>
      <c r="I189" s="73">
        <v>0</v>
      </c>
      <c r="J189" s="72">
        <f>H189-I189</f>
        <v>0</v>
      </c>
      <c r="K189" s="73">
        <v>0</v>
      </c>
      <c r="L189" s="73">
        <v>0</v>
      </c>
      <c r="M189" s="72">
        <f>K189-L189</f>
        <v>0</v>
      </c>
      <c r="N189" s="72">
        <v>881388</v>
      </c>
      <c r="O189" s="72">
        <v>5818612</v>
      </c>
      <c r="P189" s="72">
        <v>28390000</v>
      </c>
      <c r="Q189" s="165" t="s">
        <v>1410</v>
      </c>
      <c r="R189" s="267"/>
      <c r="S189" s="83"/>
    </row>
    <row r="190" spans="1:19" s="82" customFormat="1" ht="46.5" customHeight="1">
      <c r="A190" s="154"/>
      <c r="B190" s="154"/>
      <c r="C190" s="154"/>
      <c r="D190" s="155"/>
      <c r="E190" s="98" t="s">
        <v>7</v>
      </c>
      <c r="F190" s="108" t="s">
        <v>1046</v>
      </c>
      <c r="G190" s="72">
        <f>SUM(H190,K190,N190,O190,P190)</f>
        <v>35090000</v>
      </c>
      <c r="H190" s="73">
        <v>0</v>
      </c>
      <c r="I190" s="73">
        <v>0</v>
      </c>
      <c r="J190" s="72">
        <f>H190-I190</f>
        <v>0</v>
      </c>
      <c r="K190" s="73">
        <v>0</v>
      </c>
      <c r="L190" s="73">
        <v>0</v>
      </c>
      <c r="M190" s="72">
        <f>K190-L190</f>
        <v>0</v>
      </c>
      <c r="N190" s="72">
        <v>881388</v>
      </c>
      <c r="O190" s="72">
        <v>5818612</v>
      </c>
      <c r="P190" s="72">
        <v>28390000</v>
      </c>
      <c r="Q190" s="165"/>
      <c r="R190" s="268"/>
      <c r="S190" s="83"/>
    </row>
    <row r="191" spans="1:19" s="82" customFormat="1" ht="46.5" customHeight="1">
      <c r="A191" s="154"/>
      <c r="B191" s="154"/>
      <c r="C191" s="154"/>
      <c r="D191" s="155"/>
      <c r="E191" s="98" t="s">
        <v>8</v>
      </c>
      <c r="F191" s="103"/>
      <c r="G191" s="73">
        <f t="shared" ref="G191:P191" si="61">G190-G189</f>
        <v>0</v>
      </c>
      <c r="H191" s="73">
        <f t="shared" si="61"/>
        <v>0</v>
      </c>
      <c r="I191" s="73">
        <f t="shared" si="61"/>
        <v>0</v>
      </c>
      <c r="J191" s="73">
        <f t="shared" si="61"/>
        <v>0</v>
      </c>
      <c r="K191" s="73">
        <f t="shared" si="61"/>
        <v>0</v>
      </c>
      <c r="L191" s="73">
        <f t="shared" si="61"/>
        <v>0</v>
      </c>
      <c r="M191" s="73">
        <f t="shared" si="61"/>
        <v>0</v>
      </c>
      <c r="N191" s="73">
        <f t="shared" si="61"/>
        <v>0</v>
      </c>
      <c r="O191" s="73">
        <f t="shared" si="61"/>
        <v>0</v>
      </c>
      <c r="P191" s="73">
        <f t="shared" si="61"/>
        <v>0</v>
      </c>
      <c r="Q191" s="165"/>
      <c r="R191" s="269"/>
      <c r="S191" s="83"/>
    </row>
    <row r="192" spans="1:19" s="82" customFormat="1" ht="45" customHeight="1">
      <c r="A192" s="177" t="s">
        <v>392</v>
      </c>
      <c r="B192" s="164" t="s">
        <v>1051</v>
      </c>
      <c r="C192" s="164" t="s">
        <v>393</v>
      </c>
      <c r="D192" s="156" t="s">
        <v>374</v>
      </c>
      <c r="E192" s="98" t="s">
        <v>6</v>
      </c>
      <c r="F192" s="108" t="s">
        <v>394</v>
      </c>
      <c r="G192" s="72">
        <f>SUM(H192,K192,N192,O192,P192)</f>
        <v>18400000</v>
      </c>
      <c r="H192" s="73">
        <v>0</v>
      </c>
      <c r="I192" s="73">
        <v>0</v>
      </c>
      <c r="J192" s="72">
        <f>H192-I192</f>
        <v>0</v>
      </c>
      <c r="K192" s="72">
        <v>1600000</v>
      </c>
      <c r="L192" s="72">
        <v>516717</v>
      </c>
      <c r="M192" s="72">
        <f>K192-L192</f>
        <v>1083283</v>
      </c>
      <c r="N192" s="72">
        <v>12005000</v>
      </c>
      <c r="O192" s="72">
        <v>4795000</v>
      </c>
      <c r="P192" s="72">
        <v>0</v>
      </c>
      <c r="Q192" s="165" t="s">
        <v>395</v>
      </c>
      <c r="R192" s="267"/>
      <c r="S192" s="83"/>
    </row>
    <row r="193" spans="1:19" s="82" customFormat="1" ht="45" customHeight="1">
      <c r="A193" s="177"/>
      <c r="B193" s="164"/>
      <c r="C193" s="164"/>
      <c r="D193" s="156"/>
      <c r="E193" s="98" t="s">
        <v>7</v>
      </c>
      <c r="F193" s="108" t="s">
        <v>394</v>
      </c>
      <c r="G193" s="72">
        <f>SUM(H193,K193,N193,O193,P193)</f>
        <v>18400000</v>
      </c>
      <c r="H193" s="73">
        <v>0</v>
      </c>
      <c r="I193" s="73">
        <v>0</v>
      </c>
      <c r="J193" s="72">
        <f>H193-I193</f>
        <v>0</v>
      </c>
      <c r="K193" s="72">
        <v>1600000</v>
      </c>
      <c r="L193" s="72">
        <v>1600000</v>
      </c>
      <c r="M193" s="72">
        <f>K193-L193</f>
        <v>0</v>
      </c>
      <c r="N193" s="72">
        <v>16005000</v>
      </c>
      <c r="O193" s="72">
        <v>795000</v>
      </c>
      <c r="P193" s="72">
        <v>0</v>
      </c>
      <c r="Q193" s="165"/>
      <c r="R193" s="268"/>
      <c r="S193" s="83"/>
    </row>
    <row r="194" spans="1:19" s="82" customFormat="1" ht="45" customHeight="1">
      <c r="A194" s="177"/>
      <c r="B194" s="164"/>
      <c r="C194" s="164"/>
      <c r="D194" s="156"/>
      <c r="E194" s="98" t="s">
        <v>8</v>
      </c>
      <c r="F194" s="103"/>
      <c r="G194" s="73">
        <f t="shared" ref="G194:P194" si="62">G193-G192</f>
        <v>0</v>
      </c>
      <c r="H194" s="73">
        <f t="shared" si="62"/>
        <v>0</v>
      </c>
      <c r="I194" s="73">
        <f t="shared" si="62"/>
        <v>0</v>
      </c>
      <c r="J194" s="73">
        <f t="shared" si="62"/>
        <v>0</v>
      </c>
      <c r="K194" s="73">
        <f t="shared" si="62"/>
        <v>0</v>
      </c>
      <c r="L194" s="73">
        <f t="shared" si="62"/>
        <v>1083283</v>
      </c>
      <c r="M194" s="73">
        <f t="shared" si="62"/>
        <v>-1083283</v>
      </c>
      <c r="N194" s="73">
        <f t="shared" si="62"/>
        <v>4000000</v>
      </c>
      <c r="O194" s="73">
        <f t="shared" si="62"/>
        <v>-4000000</v>
      </c>
      <c r="P194" s="73">
        <f t="shared" si="62"/>
        <v>0</v>
      </c>
      <c r="Q194" s="165"/>
      <c r="R194" s="269"/>
      <c r="S194" s="83"/>
    </row>
    <row r="195" spans="1:19" s="82" customFormat="1" ht="46.5" customHeight="1">
      <c r="A195" s="153" t="s">
        <v>21</v>
      </c>
      <c r="B195" s="153" t="s">
        <v>1391</v>
      </c>
      <c r="C195" s="153" t="s">
        <v>397</v>
      </c>
      <c r="D195" s="155" t="s">
        <v>57</v>
      </c>
      <c r="E195" s="98" t="s">
        <v>6</v>
      </c>
      <c r="F195" s="108" t="s">
        <v>398</v>
      </c>
      <c r="G195" s="72">
        <f>SUM(H195,K195,N195,O195,P195)</f>
        <v>12200000</v>
      </c>
      <c r="H195" s="72">
        <v>0</v>
      </c>
      <c r="I195" s="72">
        <v>0</v>
      </c>
      <c r="J195" s="72">
        <f>H195-I195</f>
        <v>0</v>
      </c>
      <c r="K195" s="72">
        <v>0</v>
      </c>
      <c r="L195" s="72">
        <v>0</v>
      </c>
      <c r="M195" s="72">
        <f>K195-L195</f>
        <v>0</v>
      </c>
      <c r="N195" s="72">
        <v>10013500</v>
      </c>
      <c r="O195" s="72">
        <v>2186500</v>
      </c>
      <c r="P195" s="72">
        <v>0</v>
      </c>
      <c r="Q195" s="165" t="s">
        <v>1409</v>
      </c>
      <c r="R195" s="267"/>
      <c r="S195" s="83"/>
    </row>
    <row r="196" spans="1:19" s="82" customFormat="1" ht="46.5" customHeight="1">
      <c r="A196" s="154"/>
      <c r="B196" s="154"/>
      <c r="C196" s="154"/>
      <c r="D196" s="155"/>
      <c r="E196" s="106" t="s">
        <v>7</v>
      </c>
      <c r="F196" s="108" t="s">
        <v>398</v>
      </c>
      <c r="G196" s="72">
        <f>SUM(H196,K196,N196,O196,P196)</f>
        <v>12200000</v>
      </c>
      <c r="H196" s="73">
        <v>0</v>
      </c>
      <c r="I196" s="73">
        <v>0</v>
      </c>
      <c r="J196" s="72">
        <f>H196-I196</f>
        <v>0</v>
      </c>
      <c r="K196" s="73">
        <v>0</v>
      </c>
      <c r="L196" s="73">
        <v>0</v>
      </c>
      <c r="M196" s="73">
        <v>0</v>
      </c>
      <c r="N196" s="73">
        <v>10013500</v>
      </c>
      <c r="O196" s="73">
        <v>2186500</v>
      </c>
      <c r="P196" s="73">
        <v>0</v>
      </c>
      <c r="Q196" s="165"/>
      <c r="R196" s="268"/>
      <c r="S196" s="83"/>
    </row>
    <row r="197" spans="1:19" s="82" customFormat="1" ht="46.5" customHeight="1">
      <c r="A197" s="154"/>
      <c r="B197" s="154"/>
      <c r="C197" s="154"/>
      <c r="D197" s="155"/>
      <c r="E197" s="98" t="s">
        <v>8</v>
      </c>
      <c r="F197" s="103"/>
      <c r="G197" s="73">
        <f t="shared" ref="G197:P197" si="63">G196-G195</f>
        <v>0</v>
      </c>
      <c r="H197" s="73">
        <f t="shared" si="63"/>
        <v>0</v>
      </c>
      <c r="I197" s="73">
        <f t="shared" si="63"/>
        <v>0</v>
      </c>
      <c r="J197" s="73">
        <f t="shared" si="63"/>
        <v>0</v>
      </c>
      <c r="K197" s="73">
        <f t="shared" si="63"/>
        <v>0</v>
      </c>
      <c r="L197" s="73">
        <f t="shared" si="63"/>
        <v>0</v>
      </c>
      <c r="M197" s="73">
        <f t="shared" si="63"/>
        <v>0</v>
      </c>
      <c r="N197" s="73">
        <f t="shared" si="63"/>
        <v>0</v>
      </c>
      <c r="O197" s="73">
        <f t="shared" si="63"/>
        <v>0</v>
      </c>
      <c r="P197" s="73">
        <f t="shared" si="63"/>
        <v>0</v>
      </c>
      <c r="Q197" s="165"/>
      <c r="R197" s="269"/>
      <c r="S197" s="83"/>
    </row>
    <row r="198" spans="1:19" s="82" customFormat="1" ht="46.5" customHeight="1">
      <c r="A198" s="209" t="s">
        <v>392</v>
      </c>
      <c r="B198" s="212" t="s">
        <v>1051</v>
      </c>
      <c r="C198" s="209" t="s">
        <v>400</v>
      </c>
      <c r="D198" s="156" t="s">
        <v>374</v>
      </c>
      <c r="E198" s="98" t="s">
        <v>6</v>
      </c>
      <c r="F198" s="103"/>
      <c r="G198" s="72">
        <f>SUM(H198,K198,N198,O198,P198)</f>
        <v>0</v>
      </c>
      <c r="H198" s="72"/>
      <c r="I198" s="72"/>
      <c r="J198" s="72">
        <f>H198-I198</f>
        <v>0</v>
      </c>
      <c r="K198" s="72"/>
      <c r="L198" s="72"/>
      <c r="M198" s="72"/>
      <c r="N198" s="72"/>
      <c r="O198" s="72"/>
      <c r="P198" s="72"/>
      <c r="Q198" s="182" t="s">
        <v>1408</v>
      </c>
      <c r="R198" s="267"/>
      <c r="S198" s="83"/>
    </row>
    <row r="199" spans="1:19" s="82" customFormat="1" ht="46.5" customHeight="1">
      <c r="A199" s="210"/>
      <c r="B199" s="213"/>
      <c r="C199" s="210"/>
      <c r="D199" s="156"/>
      <c r="E199" s="98" t="s">
        <v>7</v>
      </c>
      <c r="F199" s="108" t="s">
        <v>401</v>
      </c>
      <c r="G199" s="72">
        <f>SUM(H199,K199,N199,O199,P199)</f>
        <v>24000000</v>
      </c>
      <c r="H199" s="42">
        <v>0</v>
      </c>
      <c r="I199" s="42">
        <v>0</v>
      </c>
      <c r="J199" s="72">
        <f>H199-I199</f>
        <v>0</v>
      </c>
      <c r="K199" s="42">
        <v>0</v>
      </c>
      <c r="L199" s="42">
        <v>0</v>
      </c>
      <c r="M199" s="42">
        <v>0</v>
      </c>
      <c r="N199" s="42">
        <v>300000</v>
      </c>
      <c r="O199" s="42">
        <v>4000000</v>
      </c>
      <c r="P199" s="42">
        <v>19700000</v>
      </c>
      <c r="Q199" s="183"/>
      <c r="R199" s="268"/>
      <c r="S199" s="83" t="s">
        <v>1381</v>
      </c>
    </row>
    <row r="200" spans="1:19" s="82" customFormat="1" ht="46.5" customHeight="1">
      <c r="A200" s="211"/>
      <c r="B200" s="214"/>
      <c r="C200" s="211"/>
      <c r="D200" s="156"/>
      <c r="E200" s="98" t="s">
        <v>8</v>
      </c>
      <c r="F200" s="103"/>
      <c r="G200" s="73">
        <f t="shared" ref="G200:P200" si="64">G199-G198</f>
        <v>24000000</v>
      </c>
      <c r="H200" s="73">
        <f t="shared" si="64"/>
        <v>0</v>
      </c>
      <c r="I200" s="73">
        <f t="shared" si="64"/>
        <v>0</v>
      </c>
      <c r="J200" s="73">
        <f t="shared" si="64"/>
        <v>0</v>
      </c>
      <c r="K200" s="73">
        <f t="shared" si="64"/>
        <v>0</v>
      </c>
      <c r="L200" s="73">
        <f t="shared" si="64"/>
        <v>0</v>
      </c>
      <c r="M200" s="73">
        <f t="shared" si="64"/>
        <v>0</v>
      </c>
      <c r="N200" s="73">
        <f t="shared" si="64"/>
        <v>300000</v>
      </c>
      <c r="O200" s="73">
        <f t="shared" si="64"/>
        <v>4000000</v>
      </c>
      <c r="P200" s="73">
        <f t="shared" si="64"/>
        <v>19700000</v>
      </c>
      <c r="Q200" s="184"/>
      <c r="R200" s="269"/>
      <c r="S200" s="83"/>
    </row>
    <row r="201" spans="1:19" s="82" customFormat="1" ht="46.5" customHeight="1">
      <c r="A201" s="177" t="s">
        <v>21</v>
      </c>
      <c r="B201" s="153" t="s">
        <v>72</v>
      </c>
      <c r="C201" s="153" t="s">
        <v>1054</v>
      </c>
      <c r="D201" s="155" t="s">
        <v>374</v>
      </c>
      <c r="E201" s="98" t="s">
        <v>6</v>
      </c>
      <c r="F201" s="103" t="s">
        <v>73</v>
      </c>
      <c r="G201" s="72">
        <f>SUM(H201,K201,N201,O201,P201)</f>
        <v>39400000</v>
      </c>
      <c r="H201" s="72">
        <v>33402602</v>
      </c>
      <c r="I201" s="72">
        <v>33402602</v>
      </c>
      <c r="J201" s="72">
        <f>H201-I201</f>
        <v>0</v>
      </c>
      <c r="K201" s="72">
        <v>5997398</v>
      </c>
      <c r="L201" s="72">
        <v>3044368</v>
      </c>
      <c r="M201" s="72">
        <f>K201-L201</f>
        <v>2953030</v>
      </c>
      <c r="N201" s="72">
        <v>0</v>
      </c>
      <c r="O201" s="72">
        <v>0</v>
      </c>
      <c r="P201" s="72">
        <v>0</v>
      </c>
      <c r="Q201" s="165" t="s">
        <v>1407</v>
      </c>
      <c r="R201" s="267"/>
      <c r="S201" s="83"/>
    </row>
    <row r="202" spans="1:19" s="82" customFormat="1" ht="46.5" customHeight="1">
      <c r="A202" s="177"/>
      <c r="B202" s="153"/>
      <c r="C202" s="153"/>
      <c r="D202" s="155"/>
      <c r="E202" s="98" t="s">
        <v>7</v>
      </c>
      <c r="F202" s="103" t="s">
        <v>73</v>
      </c>
      <c r="G202" s="72">
        <f>SUM(H202,K202,N202,O202,P202)</f>
        <v>39400000</v>
      </c>
      <c r="H202" s="62">
        <v>33402602</v>
      </c>
      <c r="I202" s="62">
        <v>33402602</v>
      </c>
      <c r="J202" s="72">
        <f>H202-I202</f>
        <v>0</v>
      </c>
      <c r="K202" s="62">
        <v>5997398</v>
      </c>
      <c r="L202" s="62">
        <v>5356646</v>
      </c>
      <c r="M202" s="62">
        <f>K202-L202</f>
        <v>640752</v>
      </c>
      <c r="N202" s="62">
        <v>0</v>
      </c>
      <c r="O202" s="62">
        <v>0</v>
      </c>
      <c r="P202" s="62">
        <v>0</v>
      </c>
      <c r="Q202" s="165"/>
      <c r="R202" s="268"/>
      <c r="S202" s="83"/>
    </row>
    <row r="203" spans="1:19" s="59" customFormat="1" ht="46.5" customHeight="1">
      <c r="A203" s="177"/>
      <c r="B203" s="153"/>
      <c r="C203" s="153"/>
      <c r="D203" s="155"/>
      <c r="E203" s="98" t="s">
        <v>8</v>
      </c>
      <c r="F203" s="103"/>
      <c r="G203" s="73">
        <f t="shared" ref="G203:P203" si="65">G202-G201</f>
        <v>0</v>
      </c>
      <c r="H203" s="73">
        <f t="shared" si="65"/>
        <v>0</v>
      </c>
      <c r="I203" s="73">
        <f t="shared" si="65"/>
        <v>0</v>
      </c>
      <c r="J203" s="73">
        <f t="shared" si="65"/>
        <v>0</v>
      </c>
      <c r="K203" s="73">
        <f t="shared" si="65"/>
        <v>0</v>
      </c>
      <c r="L203" s="73">
        <f t="shared" si="65"/>
        <v>2312278</v>
      </c>
      <c r="M203" s="73">
        <f t="shared" si="65"/>
        <v>-2312278</v>
      </c>
      <c r="N203" s="73">
        <f t="shared" si="65"/>
        <v>0</v>
      </c>
      <c r="O203" s="73">
        <f t="shared" si="65"/>
        <v>0</v>
      </c>
      <c r="P203" s="73">
        <f t="shared" si="65"/>
        <v>0</v>
      </c>
      <c r="Q203" s="165"/>
      <c r="R203" s="269"/>
      <c r="S203" s="58"/>
    </row>
    <row r="204" spans="1:19" s="82" customFormat="1" ht="46.5" customHeight="1">
      <c r="A204" s="177" t="s">
        <v>21</v>
      </c>
      <c r="B204" s="153" t="s">
        <v>446</v>
      </c>
      <c r="C204" s="153" t="s">
        <v>1406</v>
      </c>
      <c r="D204" s="155" t="s">
        <v>374</v>
      </c>
      <c r="E204" s="98" t="s">
        <v>6</v>
      </c>
      <c r="F204" s="103" t="s">
        <v>408</v>
      </c>
      <c r="G204" s="72">
        <f>SUM(H204,K204,N204,O204,P204)</f>
        <v>8700000</v>
      </c>
      <c r="H204" s="73">
        <v>7151820</v>
      </c>
      <c r="I204" s="73">
        <v>4634994</v>
      </c>
      <c r="J204" s="72">
        <f>H204-I204</f>
        <v>2516826</v>
      </c>
      <c r="K204" s="72">
        <v>0</v>
      </c>
      <c r="L204" s="72">
        <v>0</v>
      </c>
      <c r="M204" s="72">
        <f>K204-L204</f>
        <v>0</v>
      </c>
      <c r="N204" s="72">
        <v>0</v>
      </c>
      <c r="O204" s="72">
        <v>1548180</v>
      </c>
      <c r="P204" s="72">
        <v>0</v>
      </c>
      <c r="Q204" s="165" t="s">
        <v>409</v>
      </c>
      <c r="R204" s="267"/>
      <c r="S204" s="83"/>
    </row>
    <row r="205" spans="1:19" s="82" customFormat="1" ht="46.5" customHeight="1">
      <c r="A205" s="177"/>
      <c r="B205" s="153"/>
      <c r="C205" s="153"/>
      <c r="D205" s="155"/>
      <c r="E205" s="22" t="s">
        <v>143</v>
      </c>
      <c r="F205" s="103" t="s">
        <v>408</v>
      </c>
      <c r="G205" s="72">
        <f>SUM(H205,K205,N205,O205,P205)</f>
        <v>8700000</v>
      </c>
      <c r="H205" s="73">
        <v>7151820</v>
      </c>
      <c r="I205" s="73">
        <v>4634994</v>
      </c>
      <c r="J205" s="72">
        <f>H205-I205</f>
        <v>2516826</v>
      </c>
      <c r="K205" s="62">
        <v>0</v>
      </c>
      <c r="L205" s="62">
        <v>0</v>
      </c>
      <c r="M205" s="62">
        <f>K205-L205</f>
        <v>0</v>
      </c>
      <c r="N205" s="72">
        <v>0</v>
      </c>
      <c r="O205" s="72">
        <v>1548180</v>
      </c>
      <c r="P205" s="62">
        <v>0</v>
      </c>
      <c r="Q205" s="165"/>
      <c r="R205" s="268"/>
      <c r="S205" s="83"/>
    </row>
    <row r="206" spans="1:19" s="82" customFormat="1" ht="46.5" customHeight="1">
      <c r="A206" s="177"/>
      <c r="B206" s="153"/>
      <c r="C206" s="153"/>
      <c r="D206" s="155"/>
      <c r="E206" s="98" t="s">
        <v>8</v>
      </c>
      <c r="F206" s="103"/>
      <c r="G206" s="73">
        <f t="shared" ref="G206:P206" si="66">G205-G204</f>
        <v>0</v>
      </c>
      <c r="H206" s="73">
        <f t="shared" si="66"/>
        <v>0</v>
      </c>
      <c r="I206" s="73">
        <f t="shared" si="66"/>
        <v>0</v>
      </c>
      <c r="J206" s="73">
        <f t="shared" si="66"/>
        <v>0</v>
      </c>
      <c r="K206" s="73">
        <f t="shared" si="66"/>
        <v>0</v>
      </c>
      <c r="L206" s="73">
        <f t="shared" si="66"/>
        <v>0</v>
      </c>
      <c r="M206" s="73">
        <f t="shared" si="66"/>
        <v>0</v>
      </c>
      <c r="N206" s="73">
        <f t="shared" si="66"/>
        <v>0</v>
      </c>
      <c r="O206" s="73">
        <f t="shared" si="66"/>
        <v>0</v>
      </c>
      <c r="P206" s="73">
        <f t="shared" si="66"/>
        <v>0</v>
      </c>
      <c r="Q206" s="165"/>
      <c r="R206" s="269"/>
      <c r="S206" s="83"/>
    </row>
    <row r="207" spans="1:19" s="82" customFormat="1" ht="45.75" customHeight="1">
      <c r="A207" s="177" t="s">
        <v>21</v>
      </c>
      <c r="B207" s="153" t="s">
        <v>446</v>
      </c>
      <c r="C207" s="153" t="s">
        <v>1405</v>
      </c>
      <c r="D207" s="155" t="s">
        <v>374</v>
      </c>
      <c r="E207" s="98" t="s">
        <v>6</v>
      </c>
      <c r="F207" s="103" t="s">
        <v>1404</v>
      </c>
      <c r="G207" s="72">
        <f>SUM(H207,K207,N207,O207,P207)</f>
        <v>83300000</v>
      </c>
      <c r="H207" s="72">
        <v>25710000</v>
      </c>
      <c r="I207" s="72">
        <v>25710000</v>
      </c>
      <c r="J207" s="72">
        <f>H207-I207</f>
        <v>0</v>
      </c>
      <c r="K207" s="72">
        <v>5013150</v>
      </c>
      <c r="L207" s="72">
        <v>2115331</v>
      </c>
      <c r="M207" s="72">
        <f>K207-L207</f>
        <v>2897819</v>
      </c>
      <c r="N207" s="72">
        <v>6584000</v>
      </c>
      <c r="O207" s="72">
        <v>20943200</v>
      </c>
      <c r="P207" s="72">
        <v>25049650</v>
      </c>
      <c r="Q207" s="165" t="s">
        <v>1403</v>
      </c>
      <c r="R207" s="267"/>
      <c r="S207" s="83"/>
    </row>
    <row r="208" spans="1:19" s="82" customFormat="1" ht="45.75" customHeight="1">
      <c r="A208" s="177"/>
      <c r="B208" s="153"/>
      <c r="C208" s="153"/>
      <c r="D208" s="155"/>
      <c r="E208" s="22" t="s">
        <v>143</v>
      </c>
      <c r="F208" s="103" t="s">
        <v>1056</v>
      </c>
      <c r="G208" s="72">
        <f>SUM(H208,K208,N208,O208,P208)</f>
        <v>83300000</v>
      </c>
      <c r="H208" s="62">
        <v>25710000</v>
      </c>
      <c r="I208" s="62">
        <v>25710000</v>
      </c>
      <c r="J208" s="72">
        <f>H208-I208</f>
        <v>0</v>
      </c>
      <c r="K208" s="62">
        <v>5013150</v>
      </c>
      <c r="L208" s="62">
        <v>3402685</v>
      </c>
      <c r="M208" s="62">
        <f>K208-L208</f>
        <v>1610465</v>
      </c>
      <c r="N208" s="62">
        <v>12234064</v>
      </c>
      <c r="O208" s="62">
        <v>11300000</v>
      </c>
      <c r="P208" s="62">
        <v>29042786</v>
      </c>
      <c r="Q208" s="165"/>
      <c r="R208" s="268"/>
      <c r="S208" s="83" t="s">
        <v>1402</v>
      </c>
    </row>
    <row r="209" spans="1:19" s="82" customFormat="1" ht="45.75" customHeight="1">
      <c r="A209" s="177"/>
      <c r="B209" s="153"/>
      <c r="C209" s="153"/>
      <c r="D209" s="155"/>
      <c r="E209" s="98" t="s">
        <v>8</v>
      </c>
      <c r="F209" s="103"/>
      <c r="G209" s="73">
        <f t="shared" ref="G209:P209" si="67">G208-G207</f>
        <v>0</v>
      </c>
      <c r="H209" s="73">
        <f t="shared" si="67"/>
        <v>0</v>
      </c>
      <c r="I209" s="73">
        <f t="shared" si="67"/>
        <v>0</v>
      </c>
      <c r="J209" s="73">
        <f t="shared" si="67"/>
        <v>0</v>
      </c>
      <c r="K209" s="73">
        <f t="shared" si="67"/>
        <v>0</v>
      </c>
      <c r="L209" s="73">
        <f t="shared" si="67"/>
        <v>1287354</v>
      </c>
      <c r="M209" s="73">
        <f t="shared" si="67"/>
        <v>-1287354</v>
      </c>
      <c r="N209" s="73">
        <f t="shared" si="67"/>
        <v>5650064</v>
      </c>
      <c r="O209" s="73">
        <f t="shared" si="67"/>
        <v>-9643200</v>
      </c>
      <c r="P209" s="73">
        <f t="shared" si="67"/>
        <v>3993136</v>
      </c>
      <c r="Q209" s="165"/>
      <c r="R209" s="269"/>
      <c r="S209" s="83"/>
    </row>
    <row r="210" spans="1:19" s="89" customFormat="1" ht="45.75" customHeight="1">
      <c r="A210" s="177" t="s">
        <v>445</v>
      </c>
      <c r="B210" s="153" t="s">
        <v>72</v>
      </c>
      <c r="C210" s="153" t="s">
        <v>410</v>
      </c>
      <c r="D210" s="155" t="s">
        <v>374</v>
      </c>
      <c r="E210" s="98" t="s">
        <v>6</v>
      </c>
      <c r="F210" s="103" t="s">
        <v>411</v>
      </c>
      <c r="G210" s="72">
        <f>SUM(H210,K210,N210,O210,P210)</f>
        <v>5500000</v>
      </c>
      <c r="H210" s="73">
        <v>1759821</v>
      </c>
      <c r="I210" s="73">
        <v>1759821</v>
      </c>
      <c r="J210" s="72">
        <f>H210-I210</f>
        <v>0</v>
      </c>
      <c r="K210" s="72">
        <v>1437191</v>
      </c>
      <c r="L210" s="72">
        <v>1412770</v>
      </c>
      <c r="M210" s="72">
        <f>K210-L210</f>
        <v>24421</v>
      </c>
      <c r="N210" s="72">
        <v>0</v>
      </c>
      <c r="O210" s="72">
        <v>2302988</v>
      </c>
      <c r="P210" s="72">
        <v>0</v>
      </c>
      <c r="Q210" s="165" t="s">
        <v>412</v>
      </c>
      <c r="R210" s="293"/>
      <c r="S210" s="24"/>
    </row>
    <row r="211" spans="1:19" s="89" customFormat="1" ht="45.75" customHeight="1">
      <c r="A211" s="177"/>
      <c r="B211" s="153"/>
      <c r="C211" s="153"/>
      <c r="D211" s="155"/>
      <c r="E211" s="98" t="s">
        <v>7</v>
      </c>
      <c r="F211" s="103" t="s">
        <v>411</v>
      </c>
      <c r="G211" s="72">
        <f>SUM(H211,K211,N211,O211,P211)</f>
        <v>5500000</v>
      </c>
      <c r="H211" s="73">
        <v>1759821</v>
      </c>
      <c r="I211" s="73">
        <v>1759821</v>
      </c>
      <c r="J211" s="72">
        <f>H211-I211</f>
        <v>0</v>
      </c>
      <c r="K211" s="72">
        <v>1437191</v>
      </c>
      <c r="L211" s="62">
        <v>1418690</v>
      </c>
      <c r="M211" s="62">
        <f>K211-L211</f>
        <v>18501</v>
      </c>
      <c r="N211" s="72">
        <v>0</v>
      </c>
      <c r="O211" s="72">
        <v>2302988</v>
      </c>
      <c r="P211" s="62">
        <v>0</v>
      </c>
      <c r="Q211" s="165"/>
      <c r="R211" s="294"/>
      <c r="S211" s="24"/>
    </row>
    <row r="212" spans="1:19" s="89" customFormat="1" ht="45.75" customHeight="1">
      <c r="A212" s="177"/>
      <c r="B212" s="153"/>
      <c r="C212" s="153"/>
      <c r="D212" s="155"/>
      <c r="E212" s="98" t="s">
        <v>8</v>
      </c>
      <c r="F212" s="103"/>
      <c r="G212" s="73">
        <f t="shared" ref="G212:P212" si="68">G211-G210</f>
        <v>0</v>
      </c>
      <c r="H212" s="73">
        <f t="shared" si="68"/>
        <v>0</v>
      </c>
      <c r="I212" s="73">
        <f t="shared" si="68"/>
        <v>0</v>
      </c>
      <c r="J212" s="73">
        <f t="shared" si="68"/>
        <v>0</v>
      </c>
      <c r="K212" s="73">
        <f t="shared" si="68"/>
        <v>0</v>
      </c>
      <c r="L212" s="73">
        <f t="shared" si="68"/>
        <v>5920</v>
      </c>
      <c r="M212" s="73">
        <f t="shared" si="68"/>
        <v>-5920</v>
      </c>
      <c r="N212" s="73">
        <f t="shared" si="68"/>
        <v>0</v>
      </c>
      <c r="O212" s="73">
        <f t="shared" si="68"/>
        <v>0</v>
      </c>
      <c r="P212" s="73">
        <f t="shared" si="68"/>
        <v>0</v>
      </c>
      <c r="Q212" s="165"/>
      <c r="R212" s="295"/>
      <c r="S212" s="24"/>
    </row>
    <row r="213" spans="1:19" s="82" customFormat="1" ht="45.75" customHeight="1">
      <c r="A213" s="177" t="s">
        <v>445</v>
      </c>
      <c r="B213" s="153" t="s">
        <v>72</v>
      </c>
      <c r="C213" s="153" t="s">
        <v>1060</v>
      </c>
      <c r="D213" s="155" t="s">
        <v>374</v>
      </c>
      <c r="E213" s="98" t="s">
        <v>6</v>
      </c>
      <c r="F213" s="103" t="s">
        <v>1061</v>
      </c>
      <c r="G213" s="72">
        <f>SUM(H213,K213,N213,O213,P213)</f>
        <v>5400000</v>
      </c>
      <c r="H213" s="72">
        <v>884470</v>
      </c>
      <c r="I213" s="72">
        <v>884470</v>
      </c>
      <c r="J213" s="72">
        <f>H213-I213</f>
        <v>0</v>
      </c>
      <c r="K213" s="72">
        <v>2533918</v>
      </c>
      <c r="L213" s="72">
        <v>992752</v>
      </c>
      <c r="M213" s="72">
        <f>K213-L213</f>
        <v>1541166</v>
      </c>
      <c r="N213" s="72">
        <v>403600</v>
      </c>
      <c r="O213" s="72">
        <v>1578012</v>
      </c>
      <c r="P213" s="72">
        <v>0</v>
      </c>
      <c r="Q213" s="165" t="s">
        <v>1401</v>
      </c>
      <c r="R213" s="267"/>
      <c r="S213" s="83"/>
    </row>
    <row r="214" spans="1:19" s="82" customFormat="1" ht="45.75" customHeight="1">
      <c r="A214" s="177"/>
      <c r="B214" s="153"/>
      <c r="C214" s="153"/>
      <c r="D214" s="155"/>
      <c r="E214" s="98" t="s">
        <v>7</v>
      </c>
      <c r="F214" s="103" t="s">
        <v>1062</v>
      </c>
      <c r="G214" s="72">
        <f>SUM(H214,K214,N214,O214,P214)</f>
        <v>5400000</v>
      </c>
      <c r="H214" s="62">
        <v>884470</v>
      </c>
      <c r="I214" s="62">
        <v>884470</v>
      </c>
      <c r="J214" s="72">
        <f>H214-I214</f>
        <v>0</v>
      </c>
      <c r="K214" s="62">
        <v>2533918</v>
      </c>
      <c r="L214" s="62">
        <v>1562497</v>
      </c>
      <c r="M214" s="62">
        <f>K214-L214</f>
        <v>971421</v>
      </c>
      <c r="N214" s="62">
        <v>403600</v>
      </c>
      <c r="O214" s="62">
        <v>1578012</v>
      </c>
      <c r="P214" s="62">
        <v>0</v>
      </c>
      <c r="Q214" s="165"/>
      <c r="R214" s="268"/>
      <c r="S214" s="83"/>
    </row>
    <row r="215" spans="1:19" s="82" customFormat="1" ht="45.75" customHeight="1">
      <c r="A215" s="177"/>
      <c r="B215" s="153"/>
      <c r="C215" s="153"/>
      <c r="D215" s="155"/>
      <c r="E215" s="98" t="s">
        <v>8</v>
      </c>
      <c r="F215" s="103"/>
      <c r="G215" s="73">
        <f t="shared" ref="G215:P215" si="69">G214-G213</f>
        <v>0</v>
      </c>
      <c r="H215" s="73">
        <f t="shared" si="69"/>
        <v>0</v>
      </c>
      <c r="I215" s="73">
        <f t="shared" si="69"/>
        <v>0</v>
      </c>
      <c r="J215" s="73">
        <f t="shared" si="69"/>
        <v>0</v>
      </c>
      <c r="K215" s="73">
        <f t="shared" si="69"/>
        <v>0</v>
      </c>
      <c r="L215" s="73">
        <f t="shared" si="69"/>
        <v>569745</v>
      </c>
      <c r="M215" s="73">
        <f t="shared" si="69"/>
        <v>-569745</v>
      </c>
      <c r="N215" s="73">
        <f t="shared" si="69"/>
        <v>0</v>
      </c>
      <c r="O215" s="73">
        <f t="shared" si="69"/>
        <v>0</v>
      </c>
      <c r="P215" s="73">
        <f t="shared" si="69"/>
        <v>0</v>
      </c>
      <c r="Q215" s="165"/>
      <c r="R215" s="269"/>
      <c r="S215" s="83"/>
    </row>
    <row r="216" spans="1:19" s="82" customFormat="1" ht="42.75" customHeight="1">
      <c r="A216" s="177" t="s">
        <v>445</v>
      </c>
      <c r="B216" s="153" t="s">
        <v>1386</v>
      </c>
      <c r="C216" s="153" t="s">
        <v>1400</v>
      </c>
      <c r="D216" s="155" t="s">
        <v>374</v>
      </c>
      <c r="E216" s="98" t="s">
        <v>6</v>
      </c>
      <c r="F216" s="103" t="s">
        <v>414</v>
      </c>
      <c r="G216" s="72">
        <f>SUM(H216,K216,N216,O216,P216)</f>
        <v>25000000</v>
      </c>
      <c r="H216" s="72">
        <v>4513840</v>
      </c>
      <c r="I216" s="72">
        <v>4513840</v>
      </c>
      <c r="J216" s="72">
        <f>H216-I216</f>
        <v>0</v>
      </c>
      <c r="K216" s="72">
        <v>2016060</v>
      </c>
      <c r="L216" s="72">
        <v>1231356</v>
      </c>
      <c r="M216" s="72">
        <f>K216-L216</f>
        <v>784704</v>
      </c>
      <c r="N216" s="72">
        <v>1806480</v>
      </c>
      <c r="O216" s="72">
        <v>1000000</v>
      </c>
      <c r="P216" s="72">
        <v>15663620</v>
      </c>
      <c r="Q216" s="165" t="s">
        <v>1399</v>
      </c>
      <c r="R216" s="267"/>
      <c r="S216" s="83"/>
    </row>
    <row r="217" spans="1:19" s="82" customFormat="1" ht="42.75" customHeight="1">
      <c r="A217" s="177"/>
      <c r="B217" s="153"/>
      <c r="C217" s="153"/>
      <c r="D217" s="155"/>
      <c r="E217" s="98" t="s">
        <v>7</v>
      </c>
      <c r="F217" s="103" t="s">
        <v>414</v>
      </c>
      <c r="G217" s="72">
        <f>SUM(H217,K217,N217,O217,P217)</f>
        <v>25000000</v>
      </c>
      <c r="H217" s="72">
        <v>4513840</v>
      </c>
      <c r="I217" s="72">
        <v>4513840</v>
      </c>
      <c r="J217" s="72">
        <f>H217-I217</f>
        <v>0</v>
      </c>
      <c r="K217" s="72">
        <v>2016060</v>
      </c>
      <c r="L217" s="62">
        <v>1592191</v>
      </c>
      <c r="M217" s="62">
        <f>K217-L217</f>
        <v>423869</v>
      </c>
      <c r="N217" s="72">
        <v>1806480</v>
      </c>
      <c r="O217" s="72">
        <v>1000000</v>
      </c>
      <c r="P217" s="62">
        <v>15663620</v>
      </c>
      <c r="Q217" s="165"/>
      <c r="R217" s="268"/>
      <c r="S217" s="83"/>
    </row>
    <row r="218" spans="1:19" s="82" customFormat="1" ht="39" customHeight="1">
      <c r="A218" s="177"/>
      <c r="B218" s="153"/>
      <c r="C218" s="153"/>
      <c r="D218" s="155"/>
      <c r="E218" s="98" t="s">
        <v>8</v>
      </c>
      <c r="F218" s="103"/>
      <c r="G218" s="73">
        <f t="shared" ref="G218:P218" si="70">G217-G216</f>
        <v>0</v>
      </c>
      <c r="H218" s="73">
        <f t="shared" si="70"/>
        <v>0</v>
      </c>
      <c r="I218" s="73">
        <f t="shared" si="70"/>
        <v>0</v>
      </c>
      <c r="J218" s="73">
        <f t="shared" si="70"/>
        <v>0</v>
      </c>
      <c r="K218" s="73">
        <f t="shared" si="70"/>
        <v>0</v>
      </c>
      <c r="L218" s="73">
        <f t="shared" si="70"/>
        <v>360835</v>
      </c>
      <c r="M218" s="73">
        <f t="shared" si="70"/>
        <v>-360835</v>
      </c>
      <c r="N218" s="73">
        <f t="shared" si="70"/>
        <v>0</v>
      </c>
      <c r="O218" s="73">
        <f t="shared" si="70"/>
        <v>0</v>
      </c>
      <c r="P218" s="73">
        <f t="shared" si="70"/>
        <v>0</v>
      </c>
      <c r="Q218" s="165"/>
      <c r="R218" s="269"/>
      <c r="S218" s="83"/>
    </row>
    <row r="219" spans="1:19" s="82" customFormat="1" ht="48.75" customHeight="1">
      <c r="A219" s="177" t="s">
        <v>445</v>
      </c>
      <c r="B219" s="153" t="s">
        <v>1386</v>
      </c>
      <c r="C219" s="153" t="s">
        <v>1398</v>
      </c>
      <c r="D219" s="155" t="s">
        <v>374</v>
      </c>
      <c r="E219" s="98" t="s">
        <v>6</v>
      </c>
      <c r="F219" s="103" t="s">
        <v>417</v>
      </c>
      <c r="G219" s="72">
        <f>SUM(H219,K219,N219,O219,P219)</f>
        <v>25000000</v>
      </c>
      <c r="H219" s="72">
        <v>0</v>
      </c>
      <c r="I219" s="72">
        <v>0</v>
      </c>
      <c r="J219" s="72">
        <f>H219-I219</f>
        <v>0</v>
      </c>
      <c r="K219" s="72">
        <v>200000</v>
      </c>
      <c r="L219" s="72">
        <v>140879</v>
      </c>
      <c r="M219" s="72">
        <f>K219-L219</f>
        <v>59121</v>
      </c>
      <c r="N219" s="72">
        <v>463312</v>
      </c>
      <c r="O219" s="72">
        <v>1000000</v>
      </c>
      <c r="P219" s="72">
        <v>23336688</v>
      </c>
      <c r="Q219" s="165" t="s">
        <v>418</v>
      </c>
      <c r="R219" s="267"/>
      <c r="S219" s="83"/>
    </row>
    <row r="220" spans="1:19" s="82" customFormat="1" ht="48.75" customHeight="1">
      <c r="A220" s="177"/>
      <c r="B220" s="153"/>
      <c r="C220" s="153"/>
      <c r="D220" s="155"/>
      <c r="E220" s="98" t="s">
        <v>7</v>
      </c>
      <c r="F220" s="103" t="s">
        <v>1064</v>
      </c>
      <c r="G220" s="72">
        <f>SUM(H220,K220,N220,O220,P220)</f>
        <v>25000000</v>
      </c>
      <c r="H220" s="72">
        <v>0</v>
      </c>
      <c r="I220" s="72">
        <v>0</v>
      </c>
      <c r="J220" s="72">
        <f>H220-I220</f>
        <v>0</v>
      </c>
      <c r="K220" s="72">
        <v>200000</v>
      </c>
      <c r="L220" s="62">
        <v>198865</v>
      </c>
      <c r="M220" s="62">
        <f>K220-L220</f>
        <v>1135</v>
      </c>
      <c r="N220" s="72">
        <v>463312</v>
      </c>
      <c r="O220" s="72">
        <v>1000000</v>
      </c>
      <c r="P220" s="62">
        <v>23336688</v>
      </c>
      <c r="Q220" s="165"/>
      <c r="R220" s="268"/>
      <c r="S220" s="83"/>
    </row>
    <row r="221" spans="1:19" s="82" customFormat="1" ht="48.75" customHeight="1">
      <c r="A221" s="177"/>
      <c r="B221" s="153"/>
      <c r="C221" s="153"/>
      <c r="D221" s="155"/>
      <c r="E221" s="98" t="s">
        <v>8</v>
      </c>
      <c r="F221" s="103"/>
      <c r="G221" s="73">
        <f t="shared" ref="G221:P221" si="71">G220-G219</f>
        <v>0</v>
      </c>
      <c r="H221" s="73">
        <f t="shared" si="71"/>
        <v>0</v>
      </c>
      <c r="I221" s="73">
        <f t="shared" si="71"/>
        <v>0</v>
      </c>
      <c r="J221" s="73">
        <f t="shared" si="71"/>
        <v>0</v>
      </c>
      <c r="K221" s="73">
        <f t="shared" si="71"/>
        <v>0</v>
      </c>
      <c r="L221" s="73">
        <f t="shared" si="71"/>
        <v>57986</v>
      </c>
      <c r="M221" s="73">
        <f t="shared" si="71"/>
        <v>-57986</v>
      </c>
      <c r="N221" s="73">
        <f t="shared" si="71"/>
        <v>0</v>
      </c>
      <c r="O221" s="73">
        <f t="shared" si="71"/>
        <v>0</v>
      </c>
      <c r="P221" s="73">
        <f t="shared" si="71"/>
        <v>0</v>
      </c>
      <c r="Q221" s="165"/>
      <c r="R221" s="269"/>
      <c r="S221" s="83"/>
    </row>
    <row r="222" spans="1:19" s="82" customFormat="1" ht="50.25" customHeight="1">
      <c r="A222" s="177" t="s">
        <v>445</v>
      </c>
      <c r="B222" s="153" t="s">
        <v>1386</v>
      </c>
      <c r="C222" s="153" t="s">
        <v>1397</v>
      </c>
      <c r="D222" s="155" t="s">
        <v>374</v>
      </c>
      <c r="E222" s="98" t="s">
        <v>6</v>
      </c>
      <c r="F222" s="103" t="s">
        <v>1396</v>
      </c>
      <c r="G222" s="72">
        <f>SUM(H222,K222,N222,O222,P222)</f>
        <v>8000000</v>
      </c>
      <c r="H222" s="72">
        <v>0</v>
      </c>
      <c r="I222" s="72">
        <v>0</v>
      </c>
      <c r="J222" s="72">
        <f>H222-I222</f>
        <v>0</v>
      </c>
      <c r="K222" s="72">
        <v>94500</v>
      </c>
      <c r="L222" s="72">
        <v>88154</v>
      </c>
      <c r="M222" s="72">
        <f>K222-L222</f>
        <v>6346</v>
      </c>
      <c r="N222" s="72">
        <v>1532400</v>
      </c>
      <c r="O222" s="72">
        <v>1469400</v>
      </c>
      <c r="P222" s="72">
        <v>4903700</v>
      </c>
      <c r="Q222" s="165" t="s">
        <v>1395</v>
      </c>
      <c r="R222" s="267"/>
      <c r="S222" s="83"/>
    </row>
    <row r="223" spans="1:19" s="82" customFormat="1" ht="50.25" customHeight="1">
      <c r="A223" s="177"/>
      <c r="B223" s="153"/>
      <c r="C223" s="154"/>
      <c r="D223" s="155"/>
      <c r="E223" s="98" t="s">
        <v>7</v>
      </c>
      <c r="F223" s="103" t="s">
        <v>1065</v>
      </c>
      <c r="G223" s="72">
        <f>SUM(H223,K223,N223,O223,P223)</f>
        <v>8000000</v>
      </c>
      <c r="H223" s="62">
        <v>0</v>
      </c>
      <c r="I223" s="62">
        <v>0</v>
      </c>
      <c r="J223" s="72">
        <f>H223-I223</f>
        <v>0</v>
      </c>
      <c r="K223" s="62">
        <v>94500</v>
      </c>
      <c r="L223" s="62">
        <v>94500</v>
      </c>
      <c r="M223" s="62">
        <f>K223-L223</f>
        <v>0</v>
      </c>
      <c r="N223" s="62">
        <v>2536000</v>
      </c>
      <c r="O223" s="62">
        <v>1500000</v>
      </c>
      <c r="P223" s="62">
        <v>3869500</v>
      </c>
      <c r="Q223" s="165"/>
      <c r="R223" s="268"/>
    </row>
    <row r="224" spans="1:19" s="84" customFormat="1" ht="45" customHeight="1">
      <c r="A224" s="177"/>
      <c r="B224" s="153"/>
      <c r="C224" s="154"/>
      <c r="D224" s="155"/>
      <c r="E224" s="98" t="s">
        <v>8</v>
      </c>
      <c r="F224" s="103"/>
      <c r="G224" s="73">
        <f t="shared" ref="G224:P224" si="72">G223-G222</f>
        <v>0</v>
      </c>
      <c r="H224" s="73">
        <f t="shared" si="72"/>
        <v>0</v>
      </c>
      <c r="I224" s="73">
        <f t="shared" si="72"/>
        <v>0</v>
      </c>
      <c r="J224" s="73">
        <f t="shared" si="72"/>
        <v>0</v>
      </c>
      <c r="K224" s="73">
        <f t="shared" si="72"/>
        <v>0</v>
      </c>
      <c r="L224" s="73">
        <f t="shared" si="72"/>
        <v>6346</v>
      </c>
      <c r="M224" s="73">
        <f t="shared" si="72"/>
        <v>-6346</v>
      </c>
      <c r="N224" s="73">
        <f t="shared" si="72"/>
        <v>1003600</v>
      </c>
      <c r="O224" s="73">
        <f t="shared" si="72"/>
        <v>30600</v>
      </c>
      <c r="P224" s="73">
        <f t="shared" si="72"/>
        <v>-1034200</v>
      </c>
      <c r="Q224" s="165"/>
      <c r="R224" s="269"/>
    </row>
    <row r="225" spans="1:19" s="82" customFormat="1" ht="45" customHeight="1">
      <c r="A225" s="177" t="s">
        <v>445</v>
      </c>
      <c r="B225" s="153" t="s">
        <v>1386</v>
      </c>
      <c r="C225" s="153" t="s">
        <v>1394</v>
      </c>
      <c r="D225" s="155" t="s">
        <v>374</v>
      </c>
      <c r="E225" s="98" t="s">
        <v>6</v>
      </c>
      <c r="F225" s="103" t="s">
        <v>1393</v>
      </c>
      <c r="G225" s="72">
        <f>SUM(H225,K225,N225,O225,P225)</f>
        <v>3200000</v>
      </c>
      <c r="H225" s="72">
        <v>0</v>
      </c>
      <c r="I225" s="72">
        <v>0</v>
      </c>
      <c r="J225" s="72">
        <f>H225-I225</f>
        <v>0</v>
      </c>
      <c r="K225" s="72">
        <v>40605</v>
      </c>
      <c r="L225" s="72">
        <v>40524</v>
      </c>
      <c r="M225" s="72">
        <f>K225-L225</f>
        <v>81</v>
      </c>
      <c r="N225" s="72">
        <v>0</v>
      </c>
      <c r="O225" s="72">
        <v>3159395</v>
      </c>
      <c r="P225" s="72"/>
      <c r="Q225" s="165" t="s">
        <v>1392</v>
      </c>
      <c r="R225" s="267"/>
    </row>
    <row r="226" spans="1:19" s="82" customFormat="1" ht="45" customHeight="1">
      <c r="A226" s="177"/>
      <c r="B226" s="153"/>
      <c r="C226" s="153"/>
      <c r="D226" s="155"/>
      <c r="E226" s="98" t="s">
        <v>7</v>
      </c>
      <c r="F226" s="103" t="s">
        <v>1066</v>
      </c>
      <c r="G226" s="72">
        <f>SUM(H226,K226,N226,O226,P226)</f>
        <v>3200000</v>
      </c>
      <c r="H226" s="72">
        <v>0</v>
      </c>
      <c r="I226" s="72">
        <v>0</v>
      </c>
      <c r="J226" s="72">
        <f>H226-I226</f>
        <v>0</v>
      </c>
      <c r="K226" s="72">
        <v>40605</v>
      </c>
      <c r="L226" s="62">
        <v>40524</v>
      </c>
      <c r="M226" s="62">
        <f>K226-L226</f>
        <v>81</v>
      </c>
      <c r="N226" s="72">
        <v>0</v>
      </c>
      <c r="O226" s="72">
        <v>3159395</v>
      </c>
      <c r="P226" s="62"/>
      <c r="Q226" s="165"/>
      <c r="R226" s="268"/>
      <c r="S226" s="83"/>
    </row>
    <row r="227" spans="1:19" s="84" customFormat="1" ht="45" customHeight="1">
      <c r="A227" s="177"/>
      <c r="B227" s="153"/>
      <c r="C227" s="153"/>
      <c r="D227" s="155"/>
      <c r="E227" s="98" t="s">
        <v>8</v>
      </c>
      <c r="F227" s="103"/>
      <c r="G227" s="73">
        <f t="shared" ref="G227:P227" si="73">G226-G225</f>
        <v>0</v>
      </c>
      <c r="H227" s="73">
        <f t="shared" si="73"/>
        <v>0</v>
      </c>
      <c r="I227" s="73">
        <f t="shared" si="73"/>
        <v>0</v>
      </c>
      <c r="J227" s="73">
        <f t="shared" si="73"/>
        <v>0</v>
      </c>
      <c r="K227" s="73">
        <f t="shared" si="73"/>
        <v>0</v>
      </c>
      <c r="L227" s="73">
        <f t="shared" si="73"/>
        <v>0</v>
      </c>
      <c r="M227" s="73">
        <f t="shared" si="73"/>
        <v>0</v>
      </c>
      <c r="N227" s="73">
        <f t="shared" si="73"/>
        <v>0</v>
      </c>
      <c r="O227" s="73">
        <f t="shared" si="73"/>
        <v>0</v>
      </c>
      <c r="P227" s="73">
        <f t="shared" si="73"/>
        <v>0</v>
      </c>
      <c r="Q227" s="165"/>
      <c r="R227" s="269"/>
      <c r="S227" s="65"/>
    </row>
    <row r="228" spans="1:19" s="82" customFormat="1" ht="45" customHeight="1">
      <c r="A228" s="153" t="s">
        <v>21</v>
      </c>
      <c r="B228" s="153" t="s">
        <v>1391</v>
      </c>
      <c r="C228" s="153" t="s">
        <v>455</v>
      </c>
      <c r="D228" s="155" t="s">
        <v>57</v>
      </c>
      <c r="E228" s="98" t="s">
        <v>6</v>
      </c>
      <c r="F228" s="103" t="s">
        <v>1067</v>
      </c>
      <c r="G228" s="72">
        <f>SUM(H228,K228,N228,O228,P228)</f>
        <v>6000000</v>
      </c>
      <c r="H228" s="72">
        <v>0</v>
      </c>
      <c r="I228" s="72">
        <v>0</v>
      </c>
      <c r="J228" s="72">
        <f>H228-I228</f>
        <v>0</v>
      </c>
      <c r="K228" s="72">
        <v>502520</v>
      </c>
      <c r="L228" s="72">
        <v>179020</v>
      </c>
      <c r="M228" s="72">
        <f>K228-L228</f>
        <v>323500</v>
      </c>
      <c r="N228" s="72">
        <v>1006300</v>
      </c>
      <c r="O228" s="72">
        <v>1993700</v>
      </c>
      <c r="P228" s="72">
        <v>2497480</v>
      </c>
      <c r="Q228" s="165" t="s">
        <v>1390</v>
      </c>
      <c r="R228" s="267"/>
      <c r="S228" s="83"/>
    </row>
    <row r="229" spans="1:19" s="82" customFormat="1" ht="45" customHeight="1">
      <c r="A229" s="154"/>
      <c r="B229" s="154"/>
      <c r="C229" s="154"/>
      <c r="D229" s="155"/>
      <c r="E229" s="106" t="s">
        <v>7</v>
      </c>
      <c r="F229" s="103" t="s">
        <v>1067</v>
      </c>
      <c r="G229" s="72">
        <f>SUM(H229,K229,N229,O229,P229)</f>
        <v>6000000</v>
      </c>
      <c r="H229" s="62">
        <v>0</v>
      </c>
      <c r="I229" s="62">
        <v>0</v>
      </c>
      <c r="J229" s="72">
        <f>H229-I229</f>
        <v>0</v>
      </c>
      <c r="K229" s="62">
        <v>502520</v>
      </c>
      <c r="L229" s="62">
        <v>468099</v>
      </c>
      <c r="M229" s="62">
        <f>K229-L229</f>
        <v>34421</v>
      </c>
      <c r="N229" s="62">
        <v>1006300</v>
      </c>
      <c r="O229" s="72">
        <v>1993700</v>
      </c>
      <c r="P229" s="72">
        <v>2497480</v>
      </c>
      <c r="Q229" s="165"/>
      <c r="R229" s="268"/>
      <c r="S229" s="83"/>
    </row>
    <row r="230" spans="1:19" s="82" customFormat="1" ht="45" customHeight="1">
      <c r="A230" s="154"/>
      <c r="B230" s="154"/>
      <c r="C230" s="154"/>
      <c r="D230" s="155"/>
      <c r="E230" s="98" t="s">
        <v>8</v>
      </c>
      <c r="F230" s="103"/>
      <c r="G230" s="73">
        <f t="shared" ref="G230:P230" si="74">G229-G228</f>
        <v>0</v>
      </c>
      <c r="H230" s="73">
        <f t="shared" si="74"/>
        <v>0</v>
      </c>
      <c r="I230" s="73">
        <f t="shared" si="74"/>
        <v>0</v>
      </c>
      <c r="J230" s="73">
        <f t="shared" si="74"/>
        <v>0</v>
      </c>
      <c r="K230" s="73">
        <f t="shared" si="74"/>
        <v>0</v>
      </c>
      <c r="L230" s="73">
        <f t="shared" si="74"/>
        <v>289079</v>
      </c>
      <c r="M230" s="73">
        <f t="shared" si="74"/>
        <v>-289079</v>
      </c>
      <c r="N230" s="73">
        <f t="shared" si="74"/>
        <v>0</v>
      </c>
      <c r="O230" s="73">
        <f t="shared" si="74"/>
        <v>0</v>
      </c>
      <c r="P230" s="73">
        <f t="shared" si="74"/>
        <v>0</v>
      </c>
      <c r="Q230" s="165"/>
      <c r="R230" s="269"/>
      <c r="S230" s="65"/>
    </row>
    <row r="231" spans="1:19" s="82" customFormat="1" ht="45" customHeight="1">
      <c r="A231" s="177" t="s">
        <v>445</v>
      </c>
      <c r="B231" s="153" t="s">
        <v>1386</v>
      </c>
      <c r="C231" s="153" t="s">
        <v>1389</v>
      </c>
      <c r="D231" s="155" t="s">
        <v>374</v>
      </c>
      <c r="E231" s="98" t="s">
        <v>6</v>
      </c>
      <c r="F231" s="103"/>
      <c r="G231" s="72">
        <f>SUM(H231,K231,N231,O231,P231)</f>
        <v>0</v>
      </c>
      <c r="H231" s="72"/>
      <c r="I231" s="72"/>
      <c r="J231" s="72">
        <f>H231-I231</f>
        <v>0</v>
      </c>
      <c r="K231" s="72"/>
      <c r="L231" s="72"/>
      <c r="M231" s="72"/>
      <c r="N231" s="72"/>
      <c r="O231" s="72"/>
      <c r="P231" s="72"/>
      <c r="Q231" s="165" t="s">
        <v>1388</v>
      </c>
      <c r="R231" s="267"/>
      <c r="S231" s="83"/>
    </row>
    <row r="232" spans="1:19" s="82" customFormat="1" ht="45" customHeight="1">
      <c r="A232" s="177"/>
      <c r="B232" s="153"/>
      <c r="C232" s="153"/>
      <c r="D232" s="155"/>
      <c r="E232" s="21" t="s">
        <v>7</v>
      </c>
      <c r="F232" s="103" t="s">
        <v>423</v>
      </c>
      <c r="G232" s="72">
        <f>SUM(H232,K232,N232,O232,P232)</f>
        <v>20000000</v>
      </c>
      <c r="H232" s="72">
        <v>0</v>
      </c>
      <c r="I232" s="72">
        <v>0</v>
      </c>
      <c r="J232" s="72">
        <f>H232-I232</f>
        <v>0</v>
      </c>
      <c r="K232" s="72">
        <v>0</v>
      </c>
      <c r="L232" s="62">
        <v>0</v>
      </c>
      <c r="M232" s="62">
        <f>K232-L232</f>
        <v>0</v>
      </c>
      <c r="N232" s="72">
        <v>3038500</v>
      </c>
      <c r="O232" s="72">
        <v>4800000</v>
      </c>
      <c r="P232" s="62">
        <v>12161500</v>
      </c>
      <c r="Q232" s="165"/>
      <c r="R232" s="268"/>
      <c r="S232" s="83" t="s">
        <v>1387</v>
      </c>
    </row>
    <row r="233" spans="1:19" s="82" customFormat="1" ht="45" customHeight="1">
      <c r="A233" s="177"/>
      <c r="B233" s="153"/>
      <c r="C233" s="153"/>
      <c r="D233" s="155"/>
      <c r="E233" s="98" t="s">
        <v>8</v>
      </c>
      <c r="F233" s="103"/>
      <c r="G233" s="73">
        <f t="shared" ref="G233:P233" si="75">G232-G231</f>
        <v>20000000</v>
      </c>
      <c r="H233" s="73">
        <f t="shared" si="75"/>
        <v>0</v>
      </c>
      <c r="I233" s="73">
        <f t="shared" si="75"/>
        <v>0</v>
      </c>
      <c r="J233" s="73">
        <f t="shared" si="75"/>
        <v>0</v>
      </c>
      <c r="K233" s="73">
        <f t="shared" si="75"/>
        <v>0</v>
      </c>
      <c r="L233" s="73">
        <f t="shared" si="75"/>
        <v>0</v>
      </c>
      <c r="M233" s="73">
        <f t="shared" si="75"/>
        <v>0</v>
      </c>
      <c r="N233" s="73">
        <f t="shared" si="75"/>
        <v>3038500</v>
      </c>
      <c r="O233" s="73">
        <f t="shared" si="75"/>
        <v>4800000</v>
      </c>
      <c r="P233" s="73">
        <f t="shared" si="75"/>
        <v>12161500</v>
      </c>
      <c r="Q233" s="165"/>
      <c r="R233" s="269"/>
      <c r="S233" s="83"/>
    </row>
    <row r="234" spans="1:19" s="82" customFormat="1" ht="45" customHeight="1">
      <c r="A234" s="177" t="s">
        <v>445</v>
      </c>
      <c r="B234" s="153" t="s">
        <v>1386</v>
      </c>
      <c r="C234" s="153" t="s">
        <v>1385</v>
      </c>
      <c r="D234" s="155" t="s">
        <v>374</v>
      </c>
      <c r="E234" s="98" t="s">
        <v>6</v>
      </c>
      <c r="F234" s="103"/>
      <c r="G234" s="72">
        <f>SUM(H234,K234,N234,O234,P234)</f>
        <v>0</v>
      </c>
      <c r="H234" s="72"/>
      <c r="I234" s="72"/>
      <c r="J234" s="72">
        <f>H234-I234</f>
        <v>0</v>
      </c>
      <c r="K234" s="72"/>
      <c r="L234" s="72"/>
      <c r="M234" s="72"/>
      <c r="N234" s="72"/>
      <c r="O234" s="72"/>
      <c r="P234" s="72"/>
      <c r="Q234" s="165" t="s">
        <v>1384</v>
      </c>
      <c r="R234" s="267"/>
      <c r="S234" s="83"/>
    </row>
    <row r="235" spans="1:19" s="82" customFormat="1" ht="45" customHeight="1">
      <c r="A235" s="177"/>
      <c r="B235" s="153"/>
      <c r="C235" s="153"/>
      <c r="D235" s="155"/>
      <c r="E235" s="21" t="s">
        <v>7</v>
      </c>
      <c r="F235" s="103" t="s">
        <v>1383</v>
      </c>
      <c r="G235" s="72">
        <f>SUM(H235,K235,N235,O235,P235)</f>
        <v>10940000</v>
      </c>
      <c r="H235" s="72">
        <v>0</v>
      </c>
      <c r="I235" s="72">
        <v>0</v>
      </c>
      <c r="J235" s="72">
        <f>H235-I235</f>
        <v>0</v>
      </c>
      <c r="K235" s="72">
        <v>240000</v>
      </c>
      <c r="L235" s="62">
        <v>176185</v>
      </c>
      <c r="M235" s="62">
        <f>K235-L235</f>
        <v>63815</v>
      </c>
      <c r="N235" s="72">
        <v>3536450</v>
      </c>
      <c r="O235" s="72">
        <v>2000000</v>
      </c>
      <c r="P235" s="62">
        <v>5163550</v>
      </c>
      <c r="Q235" s="165"/>
      <c r="R235" s="268"/>
      <c r="S235" s="83" t="s">
        <v>1381</v>
      </c>
    </row>
    <row r="236" spans="1:19" s="82" customFormat="1" ht="45" customHeight="1">
      <c r="A236" s="177"/>
      <c r="B236" s="153"/>
      <c r="C236" s="153"/>
      <c r="D236" s="155"/>
      <c r="E236" s="98" t="s">
        <v>8</v>
      </c>
      <c r="F236" s="103"/>
      <c r="G236" s="73">
        <f t="shared" ref="G236:P236" si="76">G235-G234</f>
        <v>10940000</v>
      </c>
      <c r="H236" s="73">
        <f t="shared" si="76"/>
        <v>0</v>
      </c>
      <c r="I236" s="73">
        <f t="shared" si="76"/>
        <v>0</v>
      </c>
      <c r="J236" s="73">
        <f t="shared" si="76"/>
        <v>0</v>
      </c>
      <c r="K236" s="73">
        <f t="shared" si="76"/>
        <v>240000</v>
      </c>
      <c r="L236" s="73">
        <f t="shared" si="76"/>
        <v>176185</v>
      </c>
      <c r="M236" s="73">
        <f t="shared" si="76"/>
        <v>63815</v>
      </c>
      <c r="N236" s="73">
        <f t="shared" si="76"/>
        <v>3536450</v>
      </c>
      <c r="O236" s="73">
        <f t="shared" si="76"/>
        <v>2000000</v>
      </c>
      <c r="P236" s="73">
        <f t="shared" si="76"/>
        <v>5163550</v>
      </c>
      <c r="Q236" s="165"/>
      <c r="R236" s="269"/>
      <c r="S236" s="83"/>
    </row>
    <row r="237" spans="1:19" s="82" customFormat="1" ht="51" customHeight="1">
      <c r="A237" s="153" t="s">
        <v>445</v>
      </c>
      <c r="B237" s="153" t="s">
        <v>449</v>
      </c>
      <c r="C237" s="153" t="s">
        <v>453</v>
      </c>
      <c r="D237" s="155" t="s">
        <v>374</v>
      </c>
      <c r="E237" s="98" t="s">
        <v>6</v>
      </c>
      <c r="F237" s="103"/>
      <c r="G237" s="72">
        <f>SUM(H237,K237,N237,O237,P237)</f>
        <v>0</v>
      </c>
      <c r="H237" s="72"/>
      <c r="I237" s="72"/>
      <c r="J237" s="72">
        <f>H237-I237</f>
        <v>0</v>
      </c>
      <c r="K237" s="72"/>
      <c r="L237" s="72"/>
      <c r="M237" s="72"/>
      <c r="N237" s="72"/>
      <c r="O237" s="72"/>
      <c r="P237" s="72"/>
      <c r="Q237" s="165" t="s">
        <v>1382</v>
      </c>
      <c r="R237" s="316"/>
      <c r="S237" s="83"/>
    </row>
    <row r="238" spans="1:19" s="82" customFormat="1" ht="51" customHeight="1">
      <c r="A238" s="154"/>
      <c r="B238" s="154"/>
      <c r="C238" s="154"/>
      <c r="D238" s="155"/>
      <c r="E238" s="21" t="s">
        <v>7</v>
      </c>
      <c r="F238" s="103" t="s">
        <v>1070</v>
      </c>
      <c r="G238" s="72">
        <f>SUM(H238,K238,N238,O238,P238)</f>
        <v>2500000</v>
      </c>
      <c r="H238" s="62">
        <v>0</v>
      </c>
      <c r="I238" s="62">
        <v>0</v>
      </c>
      <c r="J238" s="72">
        <f>H238-I238</f>
        <v>0</v>
      </c>
      <c r="K238" s="62">
        <v>0</v>
      </c>
      <c r="L238" s="62">
        <v>0</v>
      </c>
      <c r="M238" s="62">
        <f>K238-L238</f>
        <v>0</v>
      </c>
      <c r="N238" s="62">
        <v>30000</v>
      </c>
      <c r="O238" s="62">
        <v>1500000</v>
      </c>
      <c r="P238" s="62">
        <v>970000</v>
      </c>
      <c r="Q238" s="165"/>
      <c r="R238" s="316"/>
      <c r="S238" s="83" t="s">
        <v>1381</v>
      </c>
    </row>
    <row r="239" spans="1:19" s="82" customFormat="1" ht="51" customHeight="1">
      <c r="A239" s="154"/>
      <c r="B239" s="154"/>
      <c r="C239" s="154"/>
      <c r="D239" s="155"/>
      <c r="E239" s="98" t="s">
        <v>8</v>
      </c>
      <c r="F239" s="103"/>
      <c r="G239" s="73">
        <f t="shared" ref="G239:P239" si="77">G238-G237</f>
        <v>2500000</v>
      </c>
      <c r="H239" s="73">
        <f t="shared" si="77"/>
        <v>0</v>
      </c>
      <c r="I239" s="73">
        <f t="shared" si="77"/>
        <v>0</v>
      </c>
      <c r="J239" s="73">
        <f t="shared" si="77"/>
        <v>0</v>
      </c>
      <c r="K239" s="73">
        <f t="shared" si="77"/>
        <v>0</v>
      </c>
      <c r="L239" s="73">
        <f t="shared" si="77"/>
        <v>0</v>
      </c>
      <c r="M239" s="73">
        <f t="shared" si="77"/>
        <v>0</v>
      </c>
      <c r="N239" s="73">
        <f t="shared" si="77"/>
        <v>30000</v>
      </c>
      <c r="O239" s="73">
        <f t="shared" si="77"/>
        <v>1500000</v>
      </c>
      <c r="P239" s="73">
        <f t="shared" si="77"/>
        <v>970000</v>
      </c>
      <c r="Q239" s="165"/>
      <c r="R239" s="316"/>
      <c r="S239" s="83"/>
    </row>
    <row r="240" spans="1:19" s="82" customFormat="1" ht="49.5" customHeight="1">
      <c r="A240" s="153" t="s">
        <v>466</v>
      </c>
      <c r="B240" s="153" t="s">
        <v>467</v>
      </c>
      <c r="C240" s="153" t="s">
        <v>468</v>
      </c>
      <c r="D240" s="155" t="s">
        <v>469</v>
      </c>
      <c r="E240" s="98" t="s">
        <v>151</v>
      </c>
      <c r="F240" s="103" t="s">
        <v>470</v>
      </c>
      <c r="G240" s="72">
        <f>SUM(H240,K240,N240,O240,P240)</f>
        <v>367000</v>
      </c>
      <c r="H240" s="72">
        <v>0</v>
      </c>
      <c r="I240" s="72">
        <v>0</v>
      </c>
      <c r="J240" s="72">
        <f>H240-I240</f>
        <v>0</v>
      </c>
      <c r="K240" s="72">
        <v>0</v>
      </c>
      <c r="L240" s="72">
        <v>0</v>
      </c>
      <c r="M240" s="72">
        <f>K240-L240</f>
        <v>0</v>
      </c>
      <c r="N240" s="72">
        <v>172000</v>
      </c>
      <c r="O240" s="72">
        <v>97500</v>
      </c>
      <c r="P240" s="72">
        <v>97500</v>
      </c>
      <c r="Q240" s="165" t="s">
        <v>1380</v>
      </c>
      <c r="R240" s="267"/>
      <c r="S240" s="83"/>
    </row>
    <row r="241" spans="1:19" s="82" customFormat="1" ht="49.5" customHeight="1">
      <c r="A241" s="154"/>
      <c r="B241" s="154"/>
      <c r="C241" s="154"/>
      <c r="D241" s="155"/>
      <c r="E241" s="98" t="s">
        <v>7</v>
      </c>
      <c r="F241" s="103" t="s">
        <v>1071</v>
      </c>
      <c r="G241" s="72">
        <f>SUM(H241,K241,N241,O241,P241)</f>
        <v>367000</v>
      </c>
      <c r="H241" s="62">
        <v>0</v>
      </c>
      <c r="I241" s="62">
        <v>0</v>
      </c>
      <c r="J241" s="72">
        <f>H241-I241</f>
        <v>0</v>
      </c>
      <c r="K241" s="62">
        <v>0</v>
      </c>
      <c r="L241" s="62">
        <v>0</v>
      </c>
      <c r="M241" s="62">
        <f>K241-L241</f>
        <v>0</v>
      </c>
      <c r="N241" s="62">
        <v>172000</v>
      </c>
      <c r="O241" s="62">
        <v>97500</v>
      </c>
      <c r="P241" s="62">
        <v>97500</v>
      </c>
      <c r="Q241" s="165"/>
      <c r="R241" s="268"/>
      <c r="S241" s="83"/>
    </row>
    <row r="242" spans="1:19" s="82" customFormat="1" ht="45" customHeight="1">
      <c r="A242" s="154"/>
      <c r="B242" s="154"/>
      <c r="C242" s="154"/>
      <c r="D242" s="155"/>
      <c r="E242" s="98" t="s">
        <v>8</v>
      </c>
      <c r="F242" s="42"/>
      <c r="G242" s="73">
        <f t="shared" ref="G242:P242" si="78">G241-G240</f>
        <v>0</v>
      </c>
      <c r="H242" s="73">
        <f t="shared" si="78"/>
        <v>0</v>
      </c>
      <c r="I242" s="73">
        <f t="shared" si="78"/>
        <v>0</v>
      </c>
      <c r="J242" s="73">
        <f t="shared" si="78"/>
        <v>0</v>
      </c>
      <c r="K242" s="73">
        <f t="shared" si="78"/>
        <v>0</v>
      </c>
      <c r="L242" s="73">
        <f t="shared" si="78"/>
        <v>0</v>
      </c>
      <c r="M242" s="73">
        <f t="shared" si="78"/>
        <v>0</v>
      </c>
      <c r="N242" s="73">
        <f t="shared" si="78"/>
        <v>0</v>
      </c>
      <c r="O242" s="73">
        <f t="shared" si="78"/>
        <v>0</v>
      </c>
      <c r="P242" s="73">
        <f t="shared" si="78"/>
        <v>0</v>
      </c>
      <c r="Q242" s="165"/>
      <c r="R242" s="269"/>
      <c r="S242" s="83"/>
    </row>
    <row r="243" spans="1:19" s="49" customFormat="1" ht="45" customHeight="1">
      <c r="A243" s="153" t="s">
        <v>477</v>
      </c>
      <c r="B243" s="153" t="s">
        <v>1077</v>
      </c>
      <c r="C243" s="199" t="s">
        <v>495</v>
      </c>
      <c r="D243" s="199" t="s">
        <v>480</v>
      </c>
      <c r="E243" s="98" t="s">
        <v>6</v>
      </c>
      <c r="F243" s="103" t="s">
        <v>496</v>
      </c>
      <c r="G243" s="72">
        <f>SUM(H243,K243,N243,O243,P243)</f>
        <v>6632000</v>
      </c>
      <c r="H243" s="72">
        <v>2656000</v>
      </c>
      <c r="I243" s="72">
        <v>2656000</v>
      </c>
      <c r="J243" s="72">
        <f>H243-I243</f>
        <v>0</v>
      </c>
      <c r="K243" s="72">
        <v>1160000</v>
      </c>
      <c r="L243" s="72">
        <f>K243-M243</f>
        <v>1147000</v>
      </c>
      <c r="M243" s="72">
        <v>13000</v>
      </c>
      <c r="N243" s="72">
        <v>1000000</v>
      </c>
      <c r="O243" s="72">
        <v>1816000</v>
      </c>
      <c r="P243" s="72">
        <v>0</v>
      </c>
      <c r="Q243" s="165" t="s">
        <v>1379</v>
      </c>
      <c r="R243" s="290"/>
      <c r="S243" s="23"/>
    </row>
    <row r="244" spans="1:19" s="49" customFormat="1" ht="45" customHeight="1">
      <c r="A244" s="153"/>
      <c r="B244" s="153"/>
      <c r="C244" s="199"/>
      <c r="D244" s="199"/>
      <c r="E244" s="21" t="s">
        <v>7</v>
      </c>
      <c r="F244" s="103" t="s">
        <v>496</v>
      </c>
      <c r="G244" s="72">
        <f>SUM(H244,K244,N244,O244,P244)</f>
        <v>6632000</v>
      </c>
      <c r="H244" s="62">
        <v>2656000</v>
      </c>
      <c r="I244" s="62">
        <v>2656000</v>
      </c>
      <c r="J244" s="72">
        <f>H244-I244</f>
        <v>0</v>
      </c>
      <c r="K244" s="62">
        <v>1160000</v>
      </c>
      <c r="L244" s="62">
        <f>K244-M244</f>
        <v>1156956</v>
      </c>
      <c r="M244" s="62">
        <v>3044</v>
      </c>
      <c r="N244" s="62">
        <v>1000000</v>
      </c>
      <c r="O244" s="62">
        <v>1816000</v>
      </c>
      <c r="P244" s="62">
        <v>0</v>
      </c>
      <c r="Q244" s="165"/>
      <c r="R244" s="291"/>
      <c r="S244" s="23"/>
    </row>
    <row r="245" spans="1:19" s="49" customFormat="1" ht="39" customHeight="1">
      <c r="A245" s="153"/>
      <c r="B245" s="153"/>
      <c r="C245" s="199"/>
      <c r="D245" s="199"/>
      <c r="E245" s="98" t="s">
        <v>8</v>
      </c>
      <c r="F245" s="103"/>
      <c r="G245" s="73">
        <f t="shared" ref="G245:P245" si="79">G244-G243</f>
        <v>0</v>
      </c>
      <c r="H245" s="73">
        <f t="shared" si="79"/>
        <v>0</v>
      </c>
      <c r="I245" s="73">
        <f t="shared" si="79"/>
        <v>0</v>
      </c>
      <c r="J245" s="73">
        <f t="shared" si="79"/>
        <v>0</v>
      </c>
      <c r="K245" s="73">
        <f t="shared" si="79"/>
        <v>0</v>
      </c>
      <c r="L245" s="73">
        <f t="shared" si="79"/>
        <v>9956</v>
      </c>
      <c r="M245" s="73">
        <f t="shared" si="79"/>
        <v>-9956</v>
      </c>
      <c r="N245" s="73">
        <f t="shared" si="79"/>
        <v>0</v>
      </c>
      <c r="O245" s="73">
        <f t="shared" si="79"/>
        <v>0</v>
      </c>
      <c r="P245" s="73">
        <f t="shared" si="79"/>
        <v>0</v>
      </c>
      <c r="Q245" s="165"/>
      <c r="R245" s="292"/>
      <c r="S245" s="23"/>
    </row>
    <row r="246" spans="1:19" s="82" customFormat="1" ht="45" customHeight="1">
      <c r="A246" s="153" t="s">
        <v>477</v>
      </c>
      <c r="B246" s="153" t="s">
        <v>1077</v>
      </c>
      <c r="C246" s="199" t="s">
        <v>498</v>
      </c>
      <c r="D246" s="199" t="s">
        <v>480</v>
      </c>
      <c r="E246" s="98" t="s">
        <v>6</v>
      </c>
      <c r="F246" s="103" t="s">
        <v>1082</v>
      </c>
      <c r="G246" s="72">
        <f>SUM(H246,K246,N246,O246,P246)</f>
        <v>2500000</v>
      </c>
      <c r="H246" s="72">
        <v>200000</v>
      </c>
      <c r="I246" s="72">
        <v>200000</v>
      </c>
      <c r="J246" s="72">
        <f>H246-I246</f>
        <v>0</v>
      </c>
      <c r="K246" s="72">
        <v>1160000</v>
      </c>
      <c r="L246" s="72">
        <v>1160000</v>
      </c>
      <c r="M246" s="72">
        <f>K246-L246</f>
        <v>0</v>
      </c>
      <c r="N246" s="72">
        <v>1140000</v>
      </c>
      <c r="O246" s="72">
        <v>0</v>
      </c>
      <c r="P246" s="72">
        <v>0</v>
      </c>
      <c r="Q246" s="165" t="s">
        <v>1378</v>
      </c>
      <c r="R246" s="267"/>
      <c r="S246" s="83"/>
    </row>
    <row r="247" spans="1:19" s="82" customFormat="1" ht="45" customHeight="1">
      <c r="A247" s="153"/>
      <c r="B247" s="153"/>
      <c r="C247" s="199"/>
      <c r="D247" s="199"/>
      <c r="E247" s="21" t="s">
        <v>7</v>
      </c>
      <c r="F247" s="103" t="s">
        <v>1082</v>
      </c>
      <c r="G247" s="72">
        <f>SUM(H247,K247,N247,O247,P247)</f>
        <v>2600000</v>
      </c>
      <c r="H247" s="62">
        <v>200000</v>
      </c>
      <c r="I247" s="62">
        <v>200000</v>
      </c>
      <c r="J247" s="72">
        <f>H247-I247</f>
        <v>0</v>
      </c>
      <c r="K247" s="62">
        <v>1160000</v>
      </c>
      <c r="L247" s="62">
        <v>1160000</v>
      </c>
      <c r="M247" s="62">
        <f>K247-L247</f>
        <v>0</v>
      </c>
      <c r="N247" s="62">
        <v>1240000</v>
      </c>
      <c r="O247" s="62">
        <v>0</v>
      </c>
      <c r="P247" s="62">
        <v>0</v>
      </c>
      <c r="Q247" s="165"/>
      <c r="R247" s="268"/>
      <c r="S247" s="83"/>
    </row>
    <row r="248" spans="1:19" s="82" customFormat="1" ht="40.5" customHeight="1">
      <c r="A248" s="153"/>
      <c r="B248" s="153"/>
      <c r="C248" s="199"/>
      <c r="D248" s="199"/>
      <c r="E248" s="98" t="s">
        <v>8</v>
      </c>
      <c r="F248" s="103"/>
      <c r="G248" s="73">
        <f t="shared" ref="G248:P248" si="80">G247-G246</f>
        <v>100000</v>
      </c>
      <c r="H248" s="73">
        <f t="shared" si="80"/>
        <v>0</v>
      </c>
      <c r="I248" s="73">
        <f t="shared" si="80"/>
        <v>0</v>
      </c>
      <c r="J248" s="73">
        <f t="shared" si="80"/>
        <v>0</v>
      </c>
      <c r="K248" s="73">
        <f t="shared" si="80"/>
        <v>0</v>
      </c>
      <c r="L248" s="73">
        <f t="shared" si="80"/>
        <v>0</v>
      </c>
      <c r="M248" s="73">
        <f t="shared" si="80"/>
        <v>0</v>
      </c>
      <c r="N248" s="73">
        <f t="shared" si="80"/>
        <v>100000</v>
      </c>
      <c r="O248" s="73">
        <f t="shared" si="80"/>
        <v>0</v>
      </c>
      <c r="P248" s="73">
        <f t="shared" si="80"/>
        <v>0</v>
      </c>
      <c r="Q248" s="165"/>
      <c r="R248" s="269"/>
      <c r="S248" s="83"/>
    </row>
    <row r="249" spans="1:19" s="82" customFormat="1" ht="44.25" customHeight="1">
      <c r="A249" s="153" t="s">
        <v>477</v>
      </c>
      <c r="B249" s="153" t="s">
        <v>1077</v>
      </c>
      <c r="C249" s="153" t="s">
        <v>22</v>
      </c>
      <c r="D249" s="155" t="s">
        <v>480</v>
      </c>
      <c r="E249" s="98" t="s">
        <v>6</v>
      </c>
      <c r="F249" s="103" t="s">
        <v>1083</v>
      </c>
      <c r="G249" s="72">
        <f>SUM(H249,K249,N249,O249,P249)</f>
        <v>1120000</v>
      </c>
      <c r="H249" s="72">
        <v>0</v>
      </c>
      <c r="I249" s="72">
        <v>0</v>
      </c>
      <c r="J249" s="72">
        <f>H249-I249</f>
        <v>0</v>
      </c>
      <c r="K249" s="72">
        <v>792000</v>
      </c>
      <c r="L249" s="72">
        <f>K249-M249</f>
        <v>519885</v>
      </c>
      <c r="M249" s="72">
        <v>272115</v>
      </c>
      <c r="N249" s="72">
        <v>328000</v>
      </c>
      <c r="O249" s="72">
        <v>0</v>
      </c>
      <c r="P249" s="72">
        <v>0</v>
      </c>
      <c r="Q249" s="165" t="s">
        <v>1377</v>
      </c>
      <c r="R249" s="267"/>
      <c r="S249" s="83"/>
    </row>
    <row r="250" spans="1:19" s="82" customFormat="1" ht="44.25" customHeight="1">
      <c r="A250" s="153"/>
      <c r="B250" s="153"/>
      <c r="C250" s="154"/>
      <c r="D250" s="155"/>
      <c r="E250" s="21" t="s">
        <v>7</v>
      </c>
      <c r="F250" s="103" t="s">
        <v>1083</v>
      </c>
      <c r="G250" s="72">
        <f>SUM(H250,K250,N250,O250,P250)</f>
        <v>1120000</v>
      </c>
      <c r="H250" s="62">
        <v>0</v>
      </c>
      <c r="I250" s="62">
        <v>0</v>
      </c>
      <c r="J250" s="72">
        <f>H250-I250</f>
        <v>0</v>
      </c>
      <c r="K250" s="62">
        <v>792000</v>
      </c>
      <c r="L250" s="62">
        <f>K250-M250</f>
        <v>792000</v>
      </c>
      <c r="M250" s="62">
        <v>0</v>
      </c>
      <c r="N250" s="62">
        <v>328000</v>
      </c>
      <c r="O250" s="62">
        <v>0</v>
      </c>
      <c r="P250" s="62">
        <v>0</v>
      </c>
      <c r="Q250" s="165"/>
      <c r="R250" s="268"/>
      <c r="S250" s="83"/>
    </row>
    <row r="251" spans="1:19" s="84" customFormat="1" ht="40.5" customHeight="1">
      <c r="A251" s="153"/>
      <c r="B251" s="153"/>
      <c r="C251" s="154"/>
      <c r="D251" s="155"/>
      <c r="E251" s="98" t="s">
        <v>8</v>
      </c>
      <c r="F251" s="103"/>
      <c r="G251" s="73">
        <f t="shared" ref="G251:P251" si="81">G250-G249</f>
        <v>0</v>
      </c>
      <c r="H251" s="73">
        <f t="shared" si="81"/>
        <v>0</v>
      </c>
      <c r="I251" s="73">
        <f t="shared" si="81"/>
        <v>0</v>
      </c>
      <c r="J251" s="73">
        <f t="shared" si="81"/>
        <v>0</v>
      </c>
      <c r="K251" s="73">
        <f t="shared" si="81"/>
        <v>0</v>
      </c>
      <c r="L251" s="73">
        <f t="shared" si="81"/>
        <v>272115</v>
      </c>
      <c r="M251" s="73">
        <f t="shared" si="81"/>
        <v>-272115</v>
      </c>
      <c r="N251" s="73">
        <f t="shared" si="81"/>
        <v>0</v>
      </c>
      <c r="O251" s="73">
        <f t="shared" si="81"/>
        <v>0</v>
      </c>
      <c r="P251" s="73">
        <f t="shared" si="81"/>
        <v>0</v>
      </c>
      <c r="Q251" s="165"/>
      <c r="R251" s="269"/>
      <c r="S251" s="65"/>
    </row>
    <row r="252" spans="1:19" s="82" customFormat="1" ht="48" customHeight="1">
      <c r="A252" s="153" t="s">
        <v>477</v>
      </c>
      <c r="B252" s="153" t="s">
        <v>1077</v>
      </c>
      <c r="C252" s="153" t="s">
        <v>501</v>
      </c>
      <c r="D252" s="155" t="s">
        <v>480</v>
      </c>
      <c r="E252" s="98" t="s">
        <v>6</v>
      </c>
      <c r="F252" s="103" t="s">
        <v>1085</v>
      </c>
      <c r="G252" s="72">
        <f>SUM(H252,K252,N252,O252,P252)</f>
        <v>2500000</v>
      </c>
      <c r="H252" s="72">
        <v>0</v>
      </c>
      <c r="I252" s="72">
        <v>0</v>
      </c>
      <c r="J252" s="72">
        <f>H252-I252</f>
        <v>0</v>
      </c>
      <c r="K252" s="72">
        <v>510000</v>
      </c>
      <c r="L252" s="72">
        <f>K252-M252</f>
        <v>310000</v>
      </c>
      <c r="M252" s="72">
        <v>200000</v>
      </c>
      <c r="N252" s="72">
        <v>1050000</v>
      </c>
      <c r="O252" s="72">
        <v>940000</v>
      </c>
      <c r="P252" s="72">
        <v>0</v>
      </c>
      <c r="Q252" s="165" t="s">
        <v>1376</v>
      </c>
      <c r="R252" s="267" t="s">
        <v>71</v>
      </c>
      <c r="S252" s="83"/>
    </row>
    <row r="253" spans="1:19" s="82" customFormat="1" ht="48" customHeight="1">
      <c r="A253" s="153"/>
      <c r="B253" s="153"/>
      <c r="C253" s="153"/>
      <c r="D253" s="155"/>
      <c r="E253" s="21" t="s">
        <v>7</v>
      </c>
      <c r="F253" s="103" t="s">
        <v>1085</v>
      </c>
      <c r="G253" s="72">
        <f>SUM(H253,K253,N253,O253,P253)</f>
        <v>2400000</v>
      </c>
      <c r="H253" s="62">
        <v>0</v>
      </c>
      <c r="I253" s="62">
        <v>0</v>
      </c>
      <c r="J253" s="72">
        <f>H253-I253</f>
        <v>0</v>
      </c>
      <c r="K253" s="62">
        <v>510000</v>
      </c>
      <c r="L253" s="62">
        <f>K253-M253</f>
        <v>310000</v>
      </c>
      <c r="M253" s="62">
        <v>200000</v>
      </c>
      <c r="N253" s="62">
        <v>950000</v>
      </c>
      <c r="O253" s="62">
        <v>940000</v>
      </c>
      <c r="P253" s="62">
        <v>0</v>
      </c>
      <c r="Q253" s="165"/>
      <c r="R253" s="268"/>
      <c r="S253" s="83"/>
    </row>
    <row r="254" spans="1:19" s="82" customFormat="1" ht="42.75" customHeight="1">
      <c r="A254" s="153"/>
      <c r="B254" s="153"/>
      <c r="C254" s="153"/>
      <c r="D254" s="155"/>
      <c r="E254" s="98" t="s">
        <v>8</v>
      </c>
      <c r="F254" s="103"/>
      <c r="G254" s="73">
        <f t="shared" ref="G254:P254" si="82">G253-G252</f>
        <v>-100000</v>
      </c>
      <c r="H254" s="73">
        <f t="shared" si="82"/>
        <v>0</v>
      </c>
      <c r="I254" s="73">
        <f t="shared" si="82"/>
        <v>0</v>
      </c>
      <c r="J254" s="73">
        <f t="shared" si="82"/>
        <v>0</v>
      </c>
      <c r="K254" s="73">
        <f t="shared" si="82"/>
        <v>0</v>
      </c>
      <c r="L254" s="73">
        <f t="shared" si="82"/>
        <v>0</v>
      </c>
      <c r="M254" s="73">
        <f t="shared" si="82"/>
        <v>0</v>
      </c>
      <c r="N254" s="73">
        <f t="shared" si="82"/>
        <v>-100000</v>
      </c>
      <c r="O254" s="73">
        <f t="shared" si="82"/>
        <v>0</v>
      </c>
      <c r="P254" s="73">
        <f t="shared" si="82"/>
        <v>0</v>
      </c>
      <c r="Q254" s="165"/>
      <c r="R254" s="269"/>
      <c r="S254" s="83"/>
    </row>
    <row r="255" spans="1:19" s="82" customFormat="1" ht="48" customHeight="1">
      <c r="A255" s="153" t="s">
        <v>477</v>
      </c>
      <c r="B255" s="153" t="s">
        <v>1077</v>
      </c>
      <c r="C255" s="153" t="s">
        <v>59</v>
      </c>
      <c r="D255" s="155" t="s">
        <v>60</v>
      </c>
      <c r="E255" s="98" t="s">
        <v>6</v>
      </c>
      <c r="F255" s="103" t="s">
        <v>1375</v>
      </c>
      <c r="G255" s="72">
        <f>SUM(H255,K255,N255,O255,P255)</f>
        <v>6000000</v>
      </c>
      <c r="H255" s="72">
        <v>0</v>
      </c>
      <c r="I255" s="72">
        <v>0</v>
      </c>
      <c r="J255" s="72">
        <f>H255-I255</f>
        <v>0</v>
      </c>
      <c r="K255" s="72">
        <v>0</v>
      </c>
      <c r="L255" s="72">
        <v>0</v>
      </c>
      <c r="M255" s="72">
        <f>K255-L255</f>
        <v>0</v>
      </c>
      <c r="N255" s="72">
        <v>150000</v>
      </c>
      <c r="O255" s="72">
        <v>2900000</v>
      </c>
      <c r="P255" s="72">
        <v>2950000</v>
      </c>
      <c r="Q255" s="165" t="s">
        <v>1374</v>
      </c>
      <c r="R255" s="267"/>
      <c r="S255" s="83"/>
    </row>
    <row r="256" spans="1:19" s="82" customFormat="1" ht="48" customHeight="1">
      <c r="A256" s="153"/>
      <c r="B256" s="153"/>
      <c r="C256" s="153"/>
      <c r="D256" s="155"/>
      <c r="E256" s="21" t="s">
        <v>7</v>
      </c>
      <c r="F256" s="103" t="s">
        <v>1086</v>
      </c>
      <c r="G256" s="72">
        <f>SUM(H256,K256,N256,O256,P256)</f>
        <v>6000000</v>
      </c>
      <c r="H256" s="62">
        <v>0</v>
      </c>
      <c r="I256" s="62">
        <v>0</v>
      </c>
      <c r="J256" s="72">
        <f>H256-I256</f>
        <v>0</v>
      </c>
      <c r="K256" s="62">
        <v>0</v>
      </c>
      <c r="L256" s="62">
        <v>0</v>
      </c>
      <c r="M256" s="62">
        <f>K256-L256</f>
        <v>0</v>
      </c>
      <c r="N256" s="62">
        <v>150000</v>
      </c>
      <c r="O256" s="62">
        <v>860000</v>
      </c>
      <c r="P256" s="62">
        <v>4990000</v>
      </c>
      <c r="Q256" s="165"/>
      <c r="R256" s="268"/>
      <c r="S256" s="83"/>
    </row>
    <row r="257" spans="1:19" s="82" customFormat="1" ht="41.25" customHeight="1">
      <c r="A257" s="153"/>
      <c r="B257" s="153"/>
      <c r="C257" s="153"/>
      <c r="D257" s="155"/>
      <c r="E257" s="98" t="s">
        <v>8</v>
      </c>
      <c r="F257" s="103"/>
      <c r="G257" s="73">
        <f t="shared" ref="G257:P257" si="83">G256-G255</f>
        <v>0</v>
      </c>
      <c r="H257" s="73">
        <f t="shared" si="83"/>
        <v>0</v>
      </c>
      <c r="I257" s="73">
        <f t="shared" si="83"/>
        <v>0</v>
      </c>
      <c r="J257" s="73">
        <f t="shared" si="83"/>
        <v>0</v>
      </c>
      <c r="K257" s="73">
        <f t="shared" si="83"/>
        <v>0</v>
      </c>
      <c r="L257" s="73">
        <f t="shared" si="83"/>
        <v>0</v>
      </c>
      <c r="M257" s="73">
        <f t="shared" si="83"/>
        <v>0</v>
      </c>
      <c r="N257" s="73">
        <f t="shared" si="83"/>
        <v>0</v>
      </c>
      <c r="O257" s="73">
        <f t="shared" si="83"/>
        <v>-2040000</v>
      </c>
      <c r="P257" s="73">
        <f t="shared" si="83"/>
        <v>2040000</v>
      </c>
      <c r="Q257" s="165"/>
      <c r="R257" s="269"/>
      <c r="S257" s="83"/>
    </row>
    <row r="258" spans="1:19" s="82" customFormat="1" ht="45" customHeight="1">
      <c r="A258" s="153" t="s">
        <v>477</v>
      </c>
      <c r="B258" s="153" t="s">
        <v>1077</v>
      </c>
      <c r="C258" s="153" t="s">
        <v>1087</v>
      </c>
      <c r="D258" s="155" t="s">
        <v>480</v>
      </c>
      <c r="E258" s="98" t="s">
        <v>6</v>
      </c>
      <c r="F258" s="103" t="s">
        <v>1088</v>
      </c>
      <c r="G258" s="72">
        <f>SUM(H258,K258,N258,O258,P258)</f>
        <v>10600000</v>
      </c>
      <c r="H258" s="16">
        <v>3031000</v>
      </c>
      <c r="I258" s="72">
        <v>3031000</v>
      </c>
      <c r="J258" s="72">
        <f>H258-I258</f>
        <v>0</v>
      </c>
      <c r="K258" s="72">
        <v>7569000</v>
      </c>
      <c r="L258" s="72">
        <v>5516306</v>
      </c>
      <c r="M258" s="72">
        <f>K258-L258</f>
        <v>2052694</v>
      </c>
      <c r="N258" s="72">
        <v>0</v>
      </c>
      <c r="O258" s="72">
        <v>0</v>
      </c>
      <c r="P258" s="72">
        <v>0</v>
      </c>
      <c r="Q258" s="165" t="s">
        <v>924</v>
      </c>
      <c r="R258" s="267"/>
      <c r="S258" s="83"/>
    </row>
    <row r="259" spans="1:19" s="82" customFormat="1" ht="45" customHeight="1">
      <c r="A259" s="153"/>
      <c r="B259" s="153"/>
      <c r="C259" s="154"/>
      <c r="D259" s="155"/>
      <c r="E259" s="21" t="s">
        <v>7</v>
      </c>
      <c r="F259" s="103" t="s">
        <v>1088</v>
      </c>
      <c r="G259" s="72">
        <f>SUM(H259,K259,N259,O259,P259)</f>
        <v>10600000</v>
      </c>
      <c r="H259" s="16">
        <v>3031000</v>
      </c>
      <c r="I259" s="72">
        <v>3031000</v>
      </c>
      <c r="J259" s="72">
        <f>H259-I259</f>
        <v>0</v>
      </c>
      <c r="K259" s="72">
        <v>7569000</v>
      </c>
      <c r="L259" s="72">
        <v>7403357</v>
      </c>
      <c r="M259" s="72">
        <f>K259-L259</f>
        <v>165643</v>
      </c>
      <c r="N259" s="72">
        <v>0</v>
      </c>
      <c r="O259" s="72">
        <v>0</v>
      </c>
      <c r="P259" s="72">
        <v>0</v>
      </c>
      <c r="Q259" s="165"/>
      <c r="R259" s="268"/>
      <c r="S259" s="83"/>
    </row>
    <row r="260" spans="1:19" s="82" customFormat="1" ht="45" customHeight="1">
      <c r="A260" s="153"/>
      <c r="B260" s="153"/>
      <c r="C260" s="154"/>
      <c r="D260" s="155"/>
      <c r="E260" s="98" t="s">
        <v>8</v>
      </c>
      <c r="F260" s="103"/>
      <c r="G260" s="73">
        <f t="shared" ref="G260:P260" si="84">G259-G258</f>
        <v>0</v>
      </c>
      <c r="H260" s="73">
        <f t="shared" si="84"/>
        <v>0</v>
      </c>
      <c r="I260" s="73">
        <f t="shared" si="84"/>
        <v>0</v>
      </c>
      <c r="J260" s="73">
        <f t="shared" si="84"/>
        <v>0</v>
      </c>
      <c r="K260" s="73">
        <f t="shared" si="84"/>
        <v>0</v>
      </c>
      <c r="L260" s="73">
        <f t="shared" si="84"/>
        <v>1887051</v>
      </c>
      <c r="M260" s="73">
        <f t="shared" si="84"/>
        <v>-1887051</v>
      </c>
      <c r="N260" s="73">
        <f t="shared" si="84"/>
        <v>0</v>
      </c>
      <c r="O260" s="73">
        <f t="shared" si="84"/>
        <v>0</v>
      </c>
      <c r="P260" s="73">
        <f t="shared" si="84"/>
        <v>0</v>
      </c>
      <c r="Q260" s="165"/>
      <c r="R260" s="269"/>
      <c r="S260" s="83"/>
    </row>
    <row r="261" spans="1:19" s="82" customFormat="1" ht="56.25" customHeight="1">
      <c r="A261" s="153" t="s">
        <v>477</v>
      </c>
      <c r="B261" s="153" t="s">
        <v>478</v>
      </c>
      <c r="C261" s="153" t="s">
        <v>479</v>
      </c>
      <c r="D261" s="155" t="s">
        <v>480</v>
      </c>
      <c r="E261" s="98" t="s">
        <v>6</v>
      </c>
      <c r="F261" s="103" t="s">
        <v>1089</v>
      </c>
      <c r="G261" s="72">
        <f>SUM(H261,K261,N261,O261,P261)</f>
        <v>29537000</v>
      </c>
      <c r="H261" s="72">
        <v>7385823</v>
      </c>
      <c r="I261" s="72">
        <v>7385823</v>
      </c>
      <c r="J261" s="72">
        <f>H261-I261</f>
        <v>0</v>
      </c>
      <c r="K261" s="72">
        <v>4000000</v>
      </c>
      <c r="L261" s="72">
        <v>2639858</v>
      </c>
      <c r="M261" s="72">
        <f>K261-L261</f>
        <v>1360142</v>
      </c>
      <c r="N261" s="72">
        <v>6333333</v>
      </c>
      <c r="O261" s="72">
        <v>9227000</v>
      </c>
      <c r="P261" s="72">
        <v>2590844</v>
      </c>
      <c r="Q261" s="165" t="s">
        <v>1373</v>
      </c>
      <c r="R261" s="267"/>
      <c r="S261" s="83"/>
    </row>
    <row r="262" spans="1:19" s="82" customFormat="1" ht="56.25" customHeight="1">
      <c r="A262" s="153"/>
      <c r="B262" s="153"/>
      <c r="C262" s="154"/>
      <c r="D262" s="155"/>
      <c r="E262" s="22" t="s">
        <v>143</v>
      </c>
      <c r="F262" s="103" t="s">
        <v>1089</v>
      </c>
      <c r="G262" s="72">
        <f>SUM(H262,K262,N262,O262,P262)</f>
        <v>29537000</v>
      </c>
      <c r="H262" s="72">
        <v>7385823</v>
      </c>
      <c r="I262" s="72">
        <v>7385823</v>
      </c>
      <c r="J262" s="72">
        <f>H262-I262</f>
        <v>0</v>
      </c>
      <c r="K262" s="72">
        <v>4000000</v>
      </c>
      <c r="L262" s="72">
        <v>2639858</v>
      </c>
      <c r="M262" s="72">
        <f>K262-L262</f>
        <v>1360142</v>
      </c>
      <c r="N262" s="72">
        <v>10000000</v>
      </c>
      <c r="O262" s="72">
        <v>5570000</v>
      </c>
      <c r="P262" s="72">
        <v>2581177</v>
      </c>
      <c r="Q262" s="165"/>
      <c r="R262" s="268"/>
      <c r="S262" s="83"/>
    </row>
    <row r="263" spans="1:19" s="82" customFormat="1" ht="44.25" customHeight="1">
      <c r="A263" s="153"/>
      <c r="B263" s="153"/>
      <c r="C263" s="154"/>
      <c r="D263" s="155"/>
      <c r="E263" s="98" t="s">
        <v>8</v>
      </c>
      <c r="F263" s="103"/>
      <c r="G263" s="73">
        <f t="shared" ref="G263:P263" si="85">G262-G261</f>
        <v>0</v>
      </c>
      <c r="H263" s="73">
        <f t="shared" si="85"/>
        <v>0</v>
      </c>
      <c r="I263" s="73">
        <f t="shared" si="85"/>
        <v>0</v>
      </c>
      <c r="J263" s="73">
        <f t="shared" si="85"/>
        <v>0</v>
      </c>
      <c r="K263" s="73">
        <f t="shared" si="85"/>
        <v>0</v>
      </c>
      <c r="L263" s="73">
        <f t="shared" si="85"/>
        <v>0</v>
      </c>
      <c r="M263" s="73">
        <f t="shared" si="85"/>
        <v>0</v>
      </c>
      <c r="N263" s="73">
        <f t="shared" si="85"/>
        <v>3666667</v>
      </c>
      <c r="O263" s="73">
        <f t="shared" si="85"/>
        <v>-3657000</v>
      </c>
      <c r="P263" s="73">
        <f t="shared" si="85"/>
        <v>-9667</v>
      </c>
      <c r="Q263" s="165"/>
      <c r="R263" s="269"/>
      <c r="S263" s="83"/>
    </row>
    <row r="264" spans="1:19" s="82" customFormat="1" ht="54.75" customHeight="1">
      <c r="A264" s="153" t="s">
        <v>477</v>
      </c>
      <c r="B264" s="153" t="s">
        <v>478</v>
      </c>
      <c r="C264" s="153" t="s">
        <v>482</v>
      </c>
      <c r="D264" s="155" t="s">
        <v>480</v>
      </c>
      <c r="E264" s="98" t="s">
        <v>6</v>
      </c>
      <c r="F264" s="103" t="s">
        <v>483</v>
      </c>
      <c r="G264" s="72">
        <f>SUM(H264,K264,N264,O264,P264)</f>
        <v>8000000</v>
      </c>
      <c r="H264" s="72">
        <v>2999436</v>
      </c>
      <c r="I264" s="72">
        <v>2999436</v>
      </c>
      <c r="J264" s="72">
        <f>H264-I264</f>
        <v>0</v>
      </c>
      <c r="K264" s="72">
        <v>3835000</v>
      </c>
      <c r="L264" s="72">
        <v>2162</v>
      </c>
      <c r="M264" s="72">
        <f>K264-L264</f>
        <v>3832838</v>
      </c>
      <c r="N264" s="72">
        <v>1165564</v>
      </c>
      <c r="O264" s="72">
        <v>0</v>
      </c>
      <c r="P264" s="72">
        <v>0</v>
      </c>
      <c r="Q264" s="165" t="s">
        <v>1372</v>
      </c>
      <c r="R264" s="267"/>
      <c r="S264" s="83"/>
    </row>
    <row r="265" spans="1:19" s="8" customFormat="1" ht="54.75" customHeight="1">
      <c r="A265" s="153"/>
      <c r="B265" s="153"/>
      <c r="C265" s="153"/>
      <c r="D265" s="155"/>
      <c r="E265" s="21" t="s">
        <v>7</v>
      </c>
      <c r="F265" s="103" t="s">
        <v>483</v>
      </c>
      <c r="G265" s="72">
        <f>SUM(H265,K265,N265,O265,P265)</f>
        <v>8000000</v>
      </c>
      <c r="H265" s="72">
        <v>2999436</v>
      </c>
      <c r="I265" s="72">
        <v>2999436</v>
      </c>
      <c r="J265" s="72">
        <f>H265-I265</f>
        <v>0</v>
      </c>
      <c r="K265" s="72">
        <v>3835000</v>
      </c>
      <c r="L265" s="72">
        <v>2162</v>
      </c>
      <c r="M265" s="72">
        <f>K265-L265</f>
        <v>3832838</v>
      </c>
      <c r="N265" s="72">
        <v>1165564</v>
      </c>
      <c r="O265" s="72">
        <v>0</v>
      </c>
      <c r="P265" s="72">
        <v>0</v>
      </c>
      <c r="Q265" s="165"/>
      <c r="R265" s="268"/>
      <c r="S265" s="20"/>
    </row>
    <row r="266" spans="1:19" s="82" customFormat="1" ht="43.5" customHeight="1">
      <c r="A266" s="153"/>
      <c r="B266" s="153"/>
      <c r="C266" s="153"/>
      <c r="D266" s="155"/>
      <c r="E266" s="98" t="s">
        <v>8</v>
      </c>
      <c r="F266" s="103"/>
      <c r="G266" s="73">
        <f t="shared" ref="G266:P266" si="86">G265-G264</f>
        <v>0</v>
      </c>
      <c r="H266" s="73">
        <f t="shared" si="86"/>
        <v>0</v>
      </c>
      <c r="I266" s="73">
        <f t="shared" si="86"/>
        <v>0</v>
      </c>
      <c r="J266" s="73">
        <f t="shared" si="86"/>
        <v>0</v>
      </c>
      <c r="K266" s="73">
        <f t="shared" si="86"/>
        <v>0</v>
      </c>
      <c r="L266" s="73">
        <f t="shared" si="86"/>
        <v>0</v>
      </c>
      <c r="M266" s="73">
        <f t="shared" si="86"/>
        <v>0</v>
      </c>
      <c r="N266" s="73">
        <f t="shared" si="86"/>
        <v>0</v>
      </c>
      <c r="O266" s="73">
        <f t="shared" si="86"/>
        <v>0</v>
      </c>
      <c r="P266" s="73">
        <f t="shared" si="86"/>
        <v>0</v>
      </c>
      <c r="Q266" s="165"/>
      <c r="R266" s="269"/>
      <c r="S266" s="83"/>
    </row>
    <row r="267" spans="1:19" s="82" customFormat="1" ht="57" customHeight="1">
      <c r="A267" s="153" t="s">
        <v>477</v>
      </c>
      <c r="B267" s="153" t="s">
        <v>478</v>
      </c>
      <c r="C267" s="153" t="s">
        <v>485</v>
      </c>
      <c r="D267" s="155" t="s">
        <v>480</v>
      </c>
      <c r="E267" s="98" t="s">
        <v>6</v>
      </c>
      <c r="F267" s="103" t="s">
        <v>1094</v>
      </c>
      <c r="G267" s="72">
        <f>SUM(H267,K267,N267,O267,P267)</f>
        <v>15000000</v>
      </c>
      <c r="H267" s="72">
        <v>833000</v>
      </c>
      <c r="I267" s="72">
        <v>458673</v>
      </c>
      <c r="J267" s="72">
        <f>H267-I267</f>
        <v>374327</v>
      </c>
      <c r="K267" s="72">
        <v>5443000</v>
      </c>
      <c r="L267" s="72">
        <v>1384</v>
      </c>
      <c r="M267" s="72">
        <f>K267-L267</f>
        <v>5441616</v>
      </c>
      <c r="N267" s="72">
        <v>3724000</v>
      </c>
      <c r="O267" s="72">
        <v>5000000</v>
      </c>
      <c r="P267" s="72">
        <v>0</v>
      </c>
      <c r="Q267" s="165" t="s">
        <v>1371</v>
      </c>
      <c r="R267" s="267"/>
      <c r="S267" s="83"/>
    </row>
    <row r="268" spans="1:19" s="82" customFormat="1" ht="57" customHeight="1">
      <c r="A268" s="153"/>
      <c r="B268" s="153"/>
      <c r="C268" s="153"/>
      <c r="D268" s="155"/>
      <c r="E268" s="106" t="s">
        <v>7</v>
      </c>
      <c r="F268" s="103" t="s">
        <v>1094</v>
      </c>
      <c r="G268" s="72">
        <f>SUM(H268,K268,N268,O268,P268)</f>
        <v>15000000</v>
      </c>
      <c r="H268" s="72">
        <v>833000</v>
      </c>
      <c r="I268" s="72">
        <v>458673</v>
      </c>
      <c r="J268" s="72">
        <f>H268-I268</f>
        <v>374327</v>
      </c>
      <c r="K268" s="72">
        <v>5443000</v>
      </c>
      <c r="L268" s="72">
        <v>1384</v>
      </c>
      <c r="M268" s="72">
        <f>K268-L268</f>
        <v>5441616</v>
      </c>
      <c r="N268" s="72">
        <v>3724000</v>
      </c>
      <c r="O268" s="72">
        <v>5000000</v>
      </c>
      <c r="P268" s="72">
        <v>0</v>
      </c>
      <c r="Q268" s="165"/>
      <c r="R268" s="268"/>
    </row>
    <row r="269" spans="1:19" s="82" customFormat="1" ht="48.75" customHeight="1">
      <c r="A269" s="153"/>
      <c r="B269" s="153"/>
      <c r="C269" s="153"/>
      <c r="D269" s="155"/>
      <c r="E269" s="98" t="s">
        <v>8</v>
      </c>
      <c r="F269" s="103"/>
      <c r="G269" s="73">
        <f t="shared" ref="G269:P269" si="87">G268-G267</f>
        <v>0</v>
      </c>
      <c r="H269" s="73">
        <f t="shared" si="87"/>
        <v>0</v>
      </c>
      <c r="I269" s="73">
        <f t="shared" si="87"/>
        <v>0</v>
      </c>
      <c r="J269" s="73">
        <f t="shared" si="87"/>
        <v>0</v>
      </c>
      <c r="K269" s="73">
        <f t="shared" si="87"/>
        <v>0</v>
      </c>
      <c r="L269" s="73">
        <f t="shared" si="87"/>
        <v>0</v>
      </c>
      <c r="M269" s="73">
        <f t="shared" si="87"/>
        <v>0</v>
      </c>
      <c r="N269" s="73">
        <f t="shared" si="87"/>
        <v>0</v>
      </c>
      <c r="O269" s="73">
        <f t="shared" si="87"/>
        <v>0</v>
      </c>
      <c r="P269" s="73">
        <f t="shared" si="87"/>
        <v>0</v>
      </c>
      <c r="Q269" s="165"/>
      <c r="R269" s="269"/>
      <c r="S269" s="83"/>
    </row>
    <row r="270" spans="1:19" s="82" customFormat="1" ht="57" customHeight="1">
      <c r="A270" s="177" t="s">
        <v>1095</v>
      </c>
      <c r="B270" s="177" t="s">
        <v>1096</v>
      </c>
      <c r="C270" s="177" t="s">
        <v>1097</v>
      </c>
      <c r="D270" s="155" t="s">
        <v>1098</v>
      </c>
      <c r="E270" s="98" t="s">
        <v>6</v>
      </c>
      <c r="F270" s="103" t="s">
        <v>1099</v>
      </c>
      <c r="G270" s="72">
        <f>SUM(H270,K270,N270,O270,P270)</f>
        <v>7640000</v>
      </c>
      <c r="H270" s="72">
        <v>5160000</v>
      </c>
      <c r="I270" s="72">
        <f>1947402+1761876</f>
        <v>3709278</v>
      </c>
      <c r="J270" s="72">
        <f>H270-I270</f>
        <v>1450722</v>
      </c>
      <c r="K270" s="72">
        <v>2480000</v>
      </c>
      <c r="L270" s="72">
        <v>1940250</v>
      </c>
      <c r="M270" s="72">
        <f>K270-L270</f>
        <v>539750</v>
      </c>
      <c r="N270" s="72">
        <v>0</v>
      </c>
      <c r="O270" s="72">
        <v>0</v>
      </c>
      <c r="P270" s="72">
        <v>0</v>
      </c>
      <c r="Q270" s="165" t="s">
        <v>1370</v>
      </c>
      <c r="R270" s="267"/>
      <c r="S270" s="83"/>
    </row>
    <row r="271" spans="1:19" s="82" customFormat="1" ht="57" customHeight="1">
      <c r="A271" s="177"/>
      <c r="B271" s="177"/>
      <c r="C271" s="177"/>
      <c r="D271" s="155"/>
      <c r="E271" s="98" t="s">
        <v>7</v>
      </c>
      <c r="F271" s="103" t="s">
        <v>1099</v>
      </c>
      <c r="G271" s="72">
        <f>SUM(H271,K271,N271,O271,P271)</f>
        <v>7640000</v>
      </c>
      <c r="H271" s="62">
        <v>5160000</v>
      </c>
      <c r="I271" s="62">
        <v>5160000</v>
      </c>
      <c r="J271" s="72">
        <f>H271-I271</f>
        <v>0</v>
      </c>
      <c r="K271" s="62">
        <v>2480000</v>
      </c>
      <c r="L271" s="62">
        <v>2424191</v>
      </c>
      <c r="M271" s="62">
        <f>K271-L271</f>
        <v>55809</v>
      </c>
      <c r="N271" s="72">
        <v>0</v>
      </c>
      <c r="O271" s="72">
        <v>0</v>
      </c>
      <c r="P271" s="72">
        <v>0</v>
      </c>
      <c r="Q271" s="165"/>
      <c r="R271" s="268"/>
      <c r="S271" s="83"/>
    </row>
    <row r="272" spans="1:19" s="82" customFormat="1" ht="50.25" customHeight="1">
      <c r="A272" s="177"/>
      <c r="B272" s="177"/>
      <c r="C272" s="177"/>
      <c r="D272" s="155"/>
      <c r="E272" s="98" t="s">
        <v>8</v>
      </c>
      <c r="F272" s="103"/>
      <c r="G272" s="73">
        <f t="shared" ref="G272:P272" si="88">G271-G270</f>
        <v>0</v>
      </c>
      <c r="H272" s="73">
        <f t="shared" si="88"/>
        <v>0</v>
      </c>
      <c r="I272" s="73">
        <f t="shared" si="88"/>
        <v>1450722</v>
      </c>
      <c r="J272" s="73">
        <f t="shared" si="88"/>
        <v>-1450722</v>
      </c>
      <c r="K272" s="73">
        <f t="shared" si="88"/>
        <v>0</v>
      </c>
      <c r="L272" s="73">
        <f t="shared" si="88"/>
        <v>483941</v>
      </c>
      <c r="M272" s="73">
        <f t="shared" si="88"/>
        <v>-483941</v>
      </c>
      <c r="N272" s="73">
        <f t="shared" si="88"/>
        <v>0</v>
      </c>
      <c r="O272" s="73">
        <f t="shared" si="88"/>
        <v>0</v>
      </c>
      <c r="P272" s="73">
        <f t="shared" si="88"/>
        <v>0</v>
      </c>
      <c r="Q272" s="165"/>
      <c r="R272" s="269"/>
      <c r="S272" s="83"/>
    </row>
    <row r="273" spans="1:19" s="82" customFormat="1" ht="73.5" customHeight="1">
      <c r="A273" s="153" t="s">
        <v>1100</v>
      </c>
      <c r="B273" s="153" t="s">
        <v>1101</v>
      </c>
      <c r="C273" s="153" t="s">
        <v>1102</v>
      </c>
      <c r="D273" s="155" t="s">
        <v>515</v>
      </c>
      <c r="E273" s="98" t="s">
        <v>6</v>
      </c>
      <c r="F273" s="103" t="s">
        <v>1104</v>
      </c>
      <c r="G273" s="72">
        <f>SUM(H273,K273,N273,O273,P273)</f>
        <v>12433510</v>
      </c>
      <c r="H273" s="72">
        <v>9697810</v>
      </c>
      <c r="I273" s="72">
        <v>7519543</v>
      </c>
      <c r="J273" s="72">
        <f>H273-I273</f>
        <v>2178267</v>
      </c>
      <c r="K273" s="72">
        <v>2218667</v>
      </c>
      <c r="L273" s="72">
        <v>1362437</v>
      </c>
      <c r="M273" s="72">
        <f>K273-L273</f>
        <v>856230</v>
      </c>
      <c r="N273" s="72">
        <v>517033</v>
      </c>
      <c r="O273" s="72">
        <v>0</v>
      </c>
      <c r="P273" s="72">
        <v>0</v>
      </c>
      <c r="Q273" s="165" t="s">
        <v>1369</v>
      </c>
      <c r="R273" s="267"/>
      <c r="S273" s="83"/>
    </row>
    <row r="274" spans="1:19" s="82" customFormat="1" ht="73.5" customHeight="1">
      <c r="A274" s="154"/>
      <c r="B274" s="154"/>
      <c r="C274" s="153"/>
      <c r="D274" s="155"/>
      <c r="E274" s="98" t="s">
        <v>7</v>
      </c>
      <c r="F274" s="103" t="s">
        <v>1104</v>
      </c>
      <c r="G274" s="72">
        <f>SUM(H274,K274,N274,O274,P274)</f>
        <v>12433510</v>
      </c>
      <c r="H274" s="72">
        <v>9697810</v>
      </c>
      <c r="I274" s="72">
        <v>9134204</v>
      </c>
      <c r="J274" s="72">
        <f>H274-I274</f>
        <v>563606</v>
      </c>
      <c r="K274" s="72">
        <v>2218667</v>
      </c>
      <c r="L274" s="72">
        <v>1362437</v>
      </c>
      <c r="M274" s="72">
        <f>K274-L274</f>
        <v>856230</v>
      </c>
      <c r="N274" s="72">
        <v>517033</v>
      </c>
      <c r="O274" s="72">
        <v>0</v>
      </c>
      <c r="P274" s="72">
        <v>0</v>
      </c>
      <c r="Q274" s="165"/>
      <c r="R274" s="268"/>
      <c r="S274" s="83"/>
    </row>
    <row r="275" spans="1:19" s="82" customFormat="1" ht="44.25" customHeight="1">
      <c r="A275" s="154"/>
      <c r="B275" s="154"/>
      <c r="C275" s="153"/>
      <c r="D275" s="155"/>
      <c r="E275" s="98" t="s">
        <v>8</v>
      </c>
      <c r="F275" s="103"/>
      <c r="G275" s="73">
        <f t="shared" ref="G275:P275" si="89">G274-G273</f>
        <v>0</v>
      </c>
      <c r="H275" s="73">
        <f t="shared" si="89"/>
        <v>0</v>
      </c>
      <c r="I275" s="73">
        <f t="shared" si="89"/>
        <v>1614661</v>
      </c>
      <c r="J275" s="73">
        <f t="shared" si="89"/>
        <v>-1614661</v>
      </c>
      <c r="K275" s="73">
        <f t="shared" si="89"/>
        <v>0</v>
      </c>
      <c r="L275" s="73">
        <f t="shared" si="89"/>
        <v>0</v>
      </c>
      <c r="M275" s="73">
        <f t="shared" si="89"/>
        <v>0</v>
      </c>
      <c r="N275" s="73">
        <f t="shared" si="89"/>
        <v>0</v>
      </c>
      <c r="O275" s="73">
        <f t="shared" si="89"/>
        <v>0</v>
      </c>
      <c r="P275" s="73">
        <f t="shared" si="89"/>
        <v>0</v>
      </c>
      <c r="Q275" s="165"/>
      <c r="R275" s="269"/>
      <c r="S275" s="83"/>
    </row>
    <row r="276" spans="1:19" s="82" customFormat="1" ht="74.25" customHeight="1">
      <c r="A276" s="180" t="s">
        <v>526</v>
      </c>
      <c r="B276" s="180" t="s">
        <v>527</v>
      </c>
      <c r="C276" s="180" t="s">
        <v>1107</v>
      </c>
      <c r="D276" s="155" t="s">
        <v>562</v>
      </c>
      <c r="E276" s="98" t="s">
        <v>6</v>
      </c>
      <c r="F276" s="103" t="s">
        <v>1109</v>
      </c>
      <c r="G276" s="72">
        <f>SUM(H276,K276,N276,O276,P276)</f>
        <v>1300000</v>
      </c>
      <c r="H276" s="72">
        <v>0</v>
      </c>
      <c r="I276" s="72">
        <v>0</v>
      </c>
      <c r="J276" s="72">
        <f>H276-I276</f>
        <v>0</v>
      </c>
      <c r="K276" s="72">
        <v>450000</v>
      </c>
      <c r="L276" s="72">
        <v>450000</v>
      </c>
      <c r="M276" s="72">
        <f>K276-L276</f>
        <v>0</v>
      </c>
      <c r="N276" s="72">
        <v>400000</v>
      </c>
      <c r="O276" s="72">
        <v>450000</v>
      </c>
      <c r="P276" s="72">
        <v>0</v>
      </c>
      <c r="Q276" s="165" t="s">
        <v>1368</v>
      </c>
      <c r="R276" s="267"/>
      <c r="S276" s="83"/>
    </row>
    <row r="277" spans="1:19" s="82" customFormat="1" ht="74.25" customHeight="1">
      <c r="A277" s="181"/>
      <c r="B277" s="181"/>
      <c r="C277" s="181"/>
      <c r="D277" s="155"/>
      <c r="E277" s="98" t="s">
        <v>7</v>
      </c>
      <c r="F277" s="103" t="s">
        <v>1109</v>
      </c>
      <c r="G277" s="72">
        <f>SUM(H277,K277,N277,O277,P277)</f>
        <v>1300000</v>
      </c>
      <c r="H277" s="72">
        <v>0</v>
      </c>
      <c r="I277" s="72">
        <v>0</v>
      </c>
      <c r="J277" s="72">
        <f>H277-I277</f>
        <v>0</v>
      </c>
      <c r="K277" s="72">
        <v>450000</v>
      </c>
      <c r="L277" s="72">
        <v>450000</v>
      </c>
      <c r="M277" s="72">
        <f>K277-L277</f>
        <v>0</v>
      </c>
      <c r="N277" s="72">
        <v>400000</v>
      </c>
      <c r="O277" s="72">
        <v>450000</v>
      </c>
      <c r="P277" s="72">
        <v>0</v>
      </c>
      <c r="Q277" s="165"/>
      <c r="R277" s="268"/>
      <c r="S277" s="83"/>
    </row>
    <row r="278" spans="1:19" s="59" customFormat="1" ht="42.75" customHeight="1">
      <c r="A278" s="181"/>
      <c r="B278" s="181"/>
      <c r="C278" s="181"/>
      <c r="D278" s="155"/>
      <c r="E278" s="98" t="s">
        <v>8</v>
      </c>
      <c r="F278" s="103"/>
      <c r="G278" s="73">
        <f t="shared" ref="G278:P278" si="90">G277-G276</f>
        <v>0</v>
      </c>
      <c r="H278" s="73">
        <f t="shared" si="90"/>
        <v>0</v>
      </c>
      <c r="I278" s="73">
        <f t="shared" si="90"/>
        <v>0</v>
      </c>
      <c r="J278" s="73">
        <f t="shared" si="90"/>
        <v>0</v>
      </c>
      <c r="K278" s="73">
        <f t="shared" si="90"/>
        <v>0</v>
      </c>
      <c r="L278" s="73">
        <f t="shared" si="90"/>
        <v>0</v>
      </c>
      <c r="M278" s="73">
        <f t="shared" si="90"/>
        <v>0</v>
      </c>
      <c r="N278" s="73">
        <f t="shared" si="90"/>
        <v>0</v>
      </c>
      <c r="O278" s="73">
        <f t="shared" si="90"/>
        <v>0</v>
      </c>
      <c r="P278" s="73">
        <f t="shared" si="90"/>
        <v>0</v>
      </c>
      <c r="Q278" s="165"/>
      <c r="R278" s="269"/>
      <c r="S278" s="58"/>
    </row>
    <row r="279" spans="1:19" s="82" customFormat="1" ht="42.75" customHeight="1">
      <c r="A279" s="153" t="s">
        <v>532</v>
      </c>
      <c r="B279" s="153" t="s">
        <v>533</v>
      </c>
      <c r="C279" s="153" t="s">
        <v>534</v>
      </c>
      <c r="D279" s="155" t="s">
        <v>562</v>
      </c>
      <c r="E279" s="98" t="s">
        <v>6</v>
      </c>
      <c r="F279" s="103" t="s">
        <v>1113</v>
      </c>
      <c r="G279" s="72">
        <v>11000000</v>
      </c>
      <c r="H279" s="72">
        <v>429000</v>
      </c>
      <c r="I279" s="72">
        <v>429000</v>
      </c>
      <c r="J279" s="72">
        <f>H279-I279</f>
        <v>0</v>
      </c>
      <c r="K279" s="72">
        <v>3086000</v>
      </c>
      <c r="L279" s="72">
        <v>1700261</v>
      </c>
      <c r="M279" s="72">
        <f>K279-L279</f>
        <v>1385739</v>
      </c>
      <c r="N279" s="72">
        <v>4491000</v>
      </c>
      <c r="O279" s="72">
        <v>2754000</v>
      </c>
      <c r="P279" s="72">
        <v>0</v>
      </c>
      <c r="Q279" s="182" t="s">
        <v>1367</v>
      </c>
      <c r="R279" s="267"/>
      <c r="S279" s="83"/>
    </row>
    <row r="280" spans="1:19" s="82" customFormat="1" ht="42.75" customHeight="1">
      <c r="A280" s="153"/>
      <c r="B280" s="153"/>
      <c r="C280" s="153"/>
      <c r="D280" s="155"/>
      <c r="E280" s="98" t="s">
        <v>7</v>
      </c>
      <c r="F280" s="103" t="s">
        <v>1113</v>
      </c>
      <c r="G280" s="72">
        <v>11000000</v>
      </c>
      <c r="H280" s="62">
        <v>429000</v>
      </c>
      <c r="I280" s="62">
        <v>429000</v>
      </c>
      <c r="J280" s="72">
        <f>H280-I280</f>
        <v>0</v>
      </c>
      <c r="K280" s="62">
        <v>3086000</v>
      </c>
      <c r="L280" s="62">
        <v>1981752</v>
      </c>
      <c r="M280" s="62">
        <f>K280-L280</f>
        <v>1104248</v>
      </c>
      <c r="N280" s="62">
        <v>4491000</v>
      </c>
      <c r="O280" s="62">
        <v>2754000</v>
      </c>
      <c r="P280" s="62">
        <v>0</v>
      </c>
      <c r="Q280" s="183"/>
      <c r="R280" s="268"/>
      <c r="S280" s="83"/>
    </row>
    <row r="281" spans="1:19" s="82" customFormat="1" ht="54" customHeight="1">
      <c r="A281" s="153"/>
      <c r="B281" s="153"/>
      <c r="C281" s="153"/>
      <c r="D281" s="155"/>
      <c r="E281" s="98" t="s">
        <v>8</v>
      </c>
      <c r="F281" s="103"/>
      <c r="G281" s="73">
        <f t="shared" ref="G281:P281" si="91">G280-G279</f>
        <v>0</v>
      </c>
      <c r="H281" s="73">
        <f t="shared" si="91"/>
        <v>0</v>
      </c>
      <c r="I281" s="73">
        <f t="shared" si="91"/>
        <v>0</v>
      </c>
      <c r="J281" s="73">
        <f t="shared" si="91"/>
        <v>0</v>
      </c>
      <c r="K281" s="73">
        <f t="shared" si="91"/>
        <v>0</v>
      </c>
      <c r="L281" s="73">
        <f t="shared" si="91"/>
        <v>281491</v>
      </c>
      <c r="M281" s="73">
        <f t="shared" si="91"/>
        <v>-281491</v>
      </c>
      <c r="N281" s="73">
        <f t="shared" si="91"/>
        <v>0</v>
      </c>
      <c r="O281" s="73">
        <f t="shared" si="91"/>
        <v>0</v>
      </c>
      <c r="P281" s="73">
        <f t="shared" si="91"/>
        <v>0</v>
      </c>
      <c r="Q281" s="184"/>
      <c r="R281" s="269"/>
      <c r="S281" s="83"/>
    </row>
    <row r="282" spans="1:19" s="82" customFormat="1" ht="46.5" customHeight="1">
      <c r="A282" s="153" t="s">
        <v>532</v>
      </c>
      <c r="B282" s="153" t="s">
        <v>533</v>
      </c>
      <c r="C282" s="153" t="s">
        <v>542</v>
      </c>
      <c r="D282" s="155" t="s">
        <v>562</v>
      </c>
      <c r="E282" s="98" t="s">
        <v>6</v>
      </c>
      <c r="F282" s="103" t="s">
        <v>1116</v>
      </c>
      <c r="G282" s="72">
        <v>20450000</v>
      </c>
      <c r="H282" s="72">
        <v>429000</v>
      </c>
      <c r="I282" s="72">
        <v>429000</v>
      </c>
      <c r="J282" s="72">
        <f>H282-I282</f>
        <v>0</v>
      </c>
      <c r="K282" s="72">
        <v>9391707</v>
      </c>
      <c r="L282" s="72">
        <v>5599292</v>
      </c>
      <c r="M282" s="72">
        <f>K282-L282</f>
        <v>3792415</v>
      </c>
      <c r="N282" s="72">
        <v>4061000</v>
      </c>
      <c r="O282" s="72">
        <v>6126293</v>
      </c>
      <c r="P282" s="72">
        <v>0</v>
      </c>
      <c r="Q282" s="182" t="s">
        <v>1366</v>
      </c>
      <c r="R282" s="267"/>
      <c r="S282" s="83"/>
    </row>
    <row r="283" spans="1:19" s="82" customFormat="1" ht="46.5" customHeight="1">
      <c r="A283" s="153"/>
      <c r="B283" s="153"/>
      <c r="C283" s="153"/>
      <c r="D283" s="155"/>
      <c r="E283" s="98" t="s">
        <v>7</v>
      </c>
      <c r="F283" s="103" t="s">
        <v>1116</v>
      </c>
      <c r="G283" s="72">
        <v>20450000</v>
      </c>
      <c r="H283" s="62">
        <v>429000</v>
      </c>
      <c r="I283" s="62">
        <v>429000</v>
      </c>
      <c r="J283" s="72">
        <f>H283-I283</f>
        <v>0</v>
      </c>
      <c r="K283" s="62">
        <v>9391707</v>
      </c>
      <c r="L283" s="62">
        <v>7020230</v>
      </c>
      <c r="M283" s="62">
        <f>K283-L283</f>
        <v>2371477</v>
      </c>
      <c r="N283" s="62">
        <v>4061000</v>
      </c>
      <c r="O283" s="62">
        <v>6126293</v>
      </c>
      <c r="P283" s="62">
        <v>0</v>
      </c>
      <c r="Q283" s="183"/>
      <c r="R283" s="268"/>
      <c r="S283" s="83"/>
    </row>
    <row r="284" spans="1:19" s="82" customFormat="1" ht="52.5" customHeight="1">
      <c r="A284" s="153"/>
      <c r="B284" s="153"/>
      <c r="C284" s="153"/>
      <c r="D284" s="155"/>
      <c r="E284" s="98" t="s">
        <v>8</v>
      </c>
      <c r="F284" s="103"/>
      <c r="G284" s="73">
        <f t="shared" ref="G284:P284" si="92">G283-G282</f>
        <v>0</v>
      </c>
      <c r="H284" s="73">
        <f t="shared" si="92"/>
        <v>0</v>
      </c>
      <c r="I284" s="73">
        <f t="shared" si="92"/>
        <v>0</v>
      </c>
      <c r="J284" s="73">
        <f t="shared" si="92"/>
        <v>0</v>
      </c>
      <c r="K284" s="73">
        <f t="shared" si="92"/>
        <v>0</v>
      </c>
      <c r="L284" s="73">
        <f t="shared" si="92"/>
        <v>1420938</v>
      </c>
      <c r="M284" s="73">
        <f t="shared" si="92"/>
        <v>-1420938</v>
      </c>
      <c r="N284" s="73">
        <f t="shared" si="92"/>
        <v>0</v>
      </c>
      <c r="O284" s="73">
        <f t="shared" si="92"/>
        <v>0</v>
      </c>
      <c r="P284" s="73">
        <f t="shared" si="92"/>
        <v>0</v>
      </c>
      <c r="Q284" s="184"/>
      <c r="R284" s="269"/>
      <c r="S284" s="83"/>
    </row>
    <row r="285" spans="1:19" s="82" customFormat="1" ht="57" customHeight="1">
      <c r="A285" s="153" t="s">
        <v>532</v>
      </c>
      <c r="B285" s="153" t="s">
        <v>533</v>
      </c>
      <c r="C285" s="153" t="s">
        <v>1118</v>
      </c>
      <c r="D285" s="155" t="s">
        <v>562</v>
      </c>
      <c r="E285" s="98" t="s">
        <v>6</v>
      </c>
      <c r="F285" s="103" t="s">
        <v>1119</v>
      </c>
      <c r="G285" s="72">
        <v>13448000</v>
      </c>
      <c r="H285" s="72">
        <v>3261000</v>
      </c>
      <c r="I285" s="72">
        <v>3261000</v>
      </c>
      <c r="J285" s="72">
        <f>H285-I285</f>
        <v>0</v>
      </c>
      <c r="K285" s="72">
        <v>3056000</v>
      </c>
      <c r="L285" s="72">
        <v>1103588</v>
      </c>
      <c r="M285" s="72">
        <f>K285-L285</f>
        <v>1952412</v>
      </c>
      <c r="N285" s="72">
        <v>6781272</v>
      </c>
      <c r="O285" s="72">
        <v>0</v>
      </c>
      <c r="P285" s="72">
        <v>0</v>
      </c>
      <c r="Q285" s="165" t="s">
        <v>1365</v>
      </c>
      <c r="R285" s="267"/>
      <c r="S285" s="83"/>
    </row>
    <row r="286" spans="1:19" s="82" customFormat="1" ht="57" customHeight="1">
      <c r="A286" s="153"/>
      <c r="B286" s="153"/>
      <c r="C286" s="153"/>
      <c r="D286" s="155"/>
      <c r="E286" s="98" t="s">
        <v>7</v>
      </c>
      <c r="F286" s="103" t="s">
        <v>1119</v>
      </c>
      <c r="G286" s="72">
        <v>13448000</v>
      </c>
      <c r="H286" s="62">
        <v>3261000</v>
      </c>
      <c r="I286" s="62">
        <v>3261000</v>
      </c>
      <c r="J286" s="72">
        <f>H286-I286</f>
        <v>0</v>
      </c>
      <c r="K286" s="62">
        <v>3056000</v>
      </c>
      <c r="L286" s="62">
        <v>1802852</v>
      </c>
      <c r="M286" s="62">
        <f>K286-L286</f>
        <v>1253148</v>
      </c>
      <c r="N286" s="62">
        <v>6781272</v>
      </c>
      <c r="O286" s="62">
        <v>0</v>
      </c>
      <c r="P286" s="62">
        <v>0</v>
      </c>
      <c r="Q286" s="165"/>
      <c r="R286" s="268"/>
      <c r="S286" s="83"/>
    </row>
    <row r="287" spans="1:19" s="59" customFormat="1" ht="57" customHeight="1">
      <c r="A287" s="153"/>
      <c r="B287" s="153"/>
      <c r="C287" s="153"/>
      <c r="D287" s="155"/>
      <c r="E287" s="98" t="s">
        <v>8</v>
      </c>
      <c r="F287" s="103"/>
      <c r="G287" s="73">
        <f t="shared" ref="G287:P287" si="93">G286-G285</f>
        <v>0</v>
      </c>
      <c r="H287" s="73">
        <f t="shared" si="93"/>
        <v>0</v>
      </c>
      <c r="I287" s="73">
        <f t="shared" si="93"/>
        <v>0</v>
      </c>
      <c r="J287" s="73">
        <f t="shared" si="93"/>
        <v>0</v>
      </c>
      <c r="K287" s="73">
        <f t="shared" si="93"/>
        <v>0</v>
      </c>
      <c r="L287" s="73">
        <f t="shared" si="93"/>
        <v>699264</v>
      </c>
      <c r="M287" s="73">
        <f t="shared" si="93"/>
        <v>-699264</v>
      </c>
      <c r="N287" s="73">
        <f t="shared" si="93"/>
        <v>0</v>
      </c>
      <c r="O287" s="73">
        <f t="shared" si="93"/>
        <v>0</v>
      </c>
      <c r="P287" s="73">
        <f t="shared" si="93"/>
        <v>0</v>
      </c>
      <c r="Q287" s="165"/>
      <c r="R287" s="269"/>
      <c r="S287" s="58"/>
    </row>
    <row r="288" spans="1:19" s="82" customFormat="1" ht="53.25" customHeight="1">
      <c r="A288" s="153" t="s">
        <v>532</v>
      </c>
      <c r="B288" s="153" t="s">
        <v>533</v>
      </c>
      <c r="C288" s="153" t="s">
        <v>1364</v>
      </c>
      <c r="D288" s="155" t="s">
        <v>562</v>
      </c>
      <c r="E288" s="98" t="s">
        <v>6</v>
      </c>
      <c r="F288" s="103" t="s">
        <v>548</v>
      </c>
      <c r="G288" s="72">
        <v>14597000</v>
      </c>
      <c r="H288" s="72">
        <v>429000</v>
      </c>
      <c r="I288" s="72">
        <v>429000</v>
      </c>
      <c r="J288" s="72">
        <f>H288-I288</f>
        <v>0</v>
      </c>
      <c r="K288" s="72">
        <v>6941000</v>
      </c>
      <c r="L288" s="72">
        <v>3320273</v>
      </c>
      <c r="M288" s="72">
        <f>K288-L288</f>
        <v>3620727</v>
      </c>
      <c r="N288" s="72">
        <v>3774000</v>
      </c>
      <c r="O288" s="72">
        <v>3074128</v>
      </c>
      <c r="P288" s="72">
        <v>0</v>
      </c>
      <c r="Q288" s="165" t="s">
        <v>1363</v>
      </c>
      <c r="R288" s="267"/>
      <c r="S288" s="83"/>
    </row>
    <row r="289" spans="1:19" s="82" customFormat="1" ht="53.25" customHeight="1">
      <c r="A289" s="153"/>
      <c r="B289" s="153"/>
      <c r="C289" s="153"/>
      <c r="D289" s="155"/>
      <c r="E289" s="98" t="s">
        <v>7</v>
      </c>
      <c r="F289" s="103" t="s">
        <v>548</v>
      </c>
      <c r="G289" s="72">
        <v>14597000</v>
      </c>
      <c r="H289" s="62">
        <v>429000</v>
      </c>
      <c r="I289" s="62">
        <v>429000</v>
      </c>
      <c r="J289" s="72">
        <f>H289-I289</f>
        <v>0</v>
      </c>
      <c r="K289" s="62">
        <v>6941000</v>
      </c>
      <c r="L289" s="62">
        <v>5728440</v>
      </c>
      <c r="M289" s="62">
        <f>K289-L289</f>
        <v>1212560</v>
      </c>
      <c r="N289" s="62">
        <v>3774000</v>
      </c>
      <c r="O289" s="62">
        <v>3074128</v>
      </c>
      <c r="P289" s="62">
        <v>0</v>
      </c>
      <c r="Q289" s="165"/>
      <c r="R289" s="268"/>
      <c r="S289" s="83"/>
    </row>
    <row r="290" spans="1:19" s="82" customFormat="1" ht="53.25" customHeight="1">
      <c r="A290" s="153"/>
      <c r="B290" s="153"/>
      <c r="C290" s="153"/>
      <c r="D290" s="155"/>
      <c r="E290" s="98" t="s">
        <v>8</v>
      </c>
      <c r="F290" s="103"/>
      <c r="G290" s="73">
        <f t="shared" ref="G290:P290" si="94">G289-G288</f>
        <v>0</v>
      </c>
      <c r="H290" s="73">
        <f t="shared" si="94"/>
        <v>0</v>
      </c>
      <c r="I290" s="73">
        <f t="shared" si="94"/>
        <v>0</v>
      </c>
      <c r="J290" s="73">
        <f t="shared" si="94"/>
        <v>0</v>
      </c>
      <c r="K290" s="73">
        <f t="shared" si="94"/>
        <v>0</v>
      </c>
      <c r="L290" s="73">
        <f t="shared" si="94"/>
        <v>2408167</v>
      </c>
      <c r="M290" s="73">
        <f t="shared" si="94"/>
        <v>-2408167</v>
      </c>
      <c r="N290" s="73">
        <f t="shared" si="94"/>
        <v>0</v>
      </c>
      <c r="O290" s="73">
        <f t="shared" si="94"/>
        <v>0</v>
      </c>
      <c r="P290" s="73">
        <f t="shared" si="94"/>
        <v>0</v>
      </c>
      <c r="Q290" s="165"/>
      <c r="R290" s="269"/>
      <c r="S290" s="83"/>
    </row>
    <row r="291" spans="1:19" s="82" customFormat="1" ht="53.25" customHeight="1">
      <c r="A291" s="153" t="s">
        <v>532</v>
      </c>
      <c r="B291" s="153" t="s">
        <v>533</v>
      </c>
      <c r="C291" s="153" t="s">
        <v>1124</v>
      </c>
      <c r="D291" s="155" t="s">
        <v>562</v>
      </c>
      <c r="E291" s="98" t="s">
        <v>6</v>
      </c>
      <c r="F291" s="103" t="s">
        <v>1125</v>
      </c>
      <c r="G291" s="72">
        <v>2264000</v>
      </c>
      <c r="H291" s="72">
        <v>642622</v>
      </c>
      <c r="I291" s="72">
        <v>642622</v>
      </c>
      <c r="J291" s="72">
        <f>H291-I291</f>
        <v>0</v>
      </c>
      <c r="K291" s="72">
        <v>1546785</v>
      </c>
      <c r="L291" s="72">
        <v>1432596</v>
      </c>
      <c r="M291" s="72">
        <f>K291-L291</f>
        <v>114189</v>
      </c>
      <c r="N291" s="72">
        <v>0</v>
      </c>
      <c r="O291" s="72">
        <v>0</v>
      </c>
      <c r="P291" s="72">
        <v>0</v>
      </c>
      <c r="Q291" s="165" t="s">
        <v>1362</v>
      </c>
      <c r="R291" s="267"/>
      <c r="S291" s="83"/>
    </row>
    <row r="292" spans="1:19" s="82" customFormat="1" ht="53.25" customHeight="1">
      <c r="A292" s="153"/>
      <c r="B292" s="153"/>
      <c r="C292" s="153"/>
      <c r="D292" s="155"/>
      <c r="E292" s="98" t="s">
        <v>7</v>
      </c>
      <c r="F292" s="103" t="s">
        <v>1125</v>
      </c>
      <c r="G292" s="72">
        <v>2264000</v>
      </c>
      <c r="H292" s="62">
        <f>'[2]계속비사업조서(서식)'!H18</f>
        <v>642622</v>
      </c>
      <c r="I292" s="62">
        <v>642622</v>
      </c>
      <c r="J292" s="72">
        <f>H292-I292</f>
        <v>0</v>
      </c>
      <c r="K292" s="62">
        <f>'[2]계속비사업조서(서식)'!K18</f>
        <v>1546785</v>
      </c>
      <c r="L292" s="62">
        <v>1432596</v>
      </c>
      <c r="M292" s="62">
        <f>K292-L292</f>
        <v>114189</v>
      </c>
      <c r="N292" s="62">
        <v>0</v>
      </c>
      <c r="O292" s="62">
        <v>0</v>
      </c>
      <c r="P292" s="62">
        <v>0</v>
      </c>
      <c r="Q292" s="165"/>
      <c r="R292" s="268"/>
      <c r="S292" s="83"/>
    </row>
    <row r="293" spans="1:19" s="82" customFormat="1" ht="54.75" customHeight="1">
      <c r="A293" s="153"/>
      <c r="B293" s="153"/>
      <c r="C293" s="153"/>
      <c r="D293" s="155"/>
      <c r="E293" s="98" t="s">
        <v>8</v>
      </c>
      <c r="F293" s="103"/>
      <c r="G293" s="73">
        <f t="shared" ref="G293:P293" si="95">G292-G291</f>
        <v>0</v>
      </c>
      <c r="H293" s="73">
        <f t="shared" si="95"/>
        <v>0</v>
      </c>
      <c r="I293" s="73">
        <f t="shared" si="95"/>
        <v>0</v>
      </c>
      <c r="J293" s="73">
        <f t="shared" si="95"/>
        <v>0</v>
      </c>
      <c r="K293" s="73">
        <f t="shared" si="95"/>
        <v>0</v>
      </c>
      <c r="L293" s="73">
        <f t="shared" si="95"/>
        <v>0</v>
      </c>
      <c r="M293" s="73">
        <f t="shared" si="95"/>
        <v>0</v>
      </c>
      <c r="N293" s="73">
        <f t="shared" si="95"/>
        <v>0</v>
      </c>
      <c r="O293" s="73">
        <f t="shared" si="95"/>
        <v>0</v>
      </c>
      <c r="P293" s="73">
        <f t="shared" si="95"/>
        <v>0</v>
      </c>
      <c r="Q293" s="165"/>
      <c r="R293" s="269"/>
      <c r="S293" s="83"/>
    </row>
    <row r="294" spans="1:19" s="82" customFormat="1" ht="57.75" customHeight="1">
      <c r="A294" s="153" t="s">
        <v>25</v>
      </c>
      <c r="B294" s="153" t="s">
        <v>26</v>
      </c>
      <c r="C294" s="153" t="s">
        <v>550</v>
      </c>
      <c r="D294" s="155" t="s">
        <v>529</v>
      </c>
      <c r="E294" s="98" t="s">
        <v>6</v>
      </c>
      <c r="F294" s="103" t="s">
        <v>1128</v>
      </c>
      <c r="G294" s="72">
        <v>3720000</v>
      </c>
      <c r="H294" s="72">
        <v>0</v>
      </c>
      <c r="I294" s="72">
        <v>0</v>
      </c>
      <c r="J294" s="72">
        <f>H294-I294</f>
        <v>0</v>
      </c>
      <c r="K294" s="72">
        <v>738744</v>
      </c>
      <c r="L294" s="72">
        <v>701206</v>
      </c>
      <c r="M294" s="72">
        <f>K294-L294</f>
        <v>37538</v>
      </c>
      <c r="N294" s="72">
        <v>2872551</v>
      </c>
      <c r="O294" s="72">
        <v>0</v>
      </c>
      <c r="P294" s="72">
        <v>0</v>
      </c>
      <c r="Q294" s="165" t="s">
        <v>1361</v>
      </c>
      <c r="R294" s="267"/>
      <c r="S294" s="83"/>
    </row>
    <row r="295" spans="1:19" s="82" customFormat="1" ht="57.75" customHeight="1">
      <c r="A295" s="154"/>
      <c r="B295" s="154"/>
      <c r="C295" s="154"/>
      <c r="D295" s="155"/>
      <c r="E295" s="98" t="s">
        <v>7</v>
      </c>
      <c r="F295" s="103" t="s">
        <v>1128</v>
      </c>
      <c r="G295" s="72">
        <v>3720000</v>
      </c>
      <c r="H295" s="62">
        <v>0</v>
      </c>
      <c r="I295" s="62">
        <v>0</v>
      </c>
      <c r="J295" s="72">
        <f>H295-I295</f>
        <v>0</v>
      </c>
      <c r="K295" s="62">
        <v>738744</v>
      </c>
      <c r="L295" s="62">
        <v>734489</v>
      </c>
      <c r="M295" s="62">
        <f>K295-L295</f>
        <v>4255</v>
      </c>
      <c r="N295" s="62">
        <v>2872551</v>
      </c>
      <c r="O295" s="62">
        <v>0</v>
      </c>
      <c r="P295" s="62">
        <v>0</v>
      </c>
      <c r="Q295" s="165"/>
      <c r="R295" s="268"/>
      <c r="S295" s="83"/>
    </row>
    <row r="296" spans="1:19" s="82" customFormat="1" ht="53.25" customHeight="1">
      <c r="A296" s="154"/>
      <c r="B296" s="154"/>
      <c r="C296" s="154"/>
      <c r="D296" s="155"/>
      <c r="E296" s="98" t="s">
        <v>8</v>
      </c>
      <c r="F296" s="103"/>
      <c r="G296" s="73">
        <f t="shared" ref="G296:P296" si="96">G295-G294</f>
        <v>0</v>
      </c>
      <c r="H296" s="73">
        <f t="shared" si="96"/>
        <v>0</v>
      </c>
      <c r="I296" s="73">
        <f t="shared" si="96"/>
        <v>0</v>
      </c>
      <c r="J296" s="73">
        <f t="shared" si="96"/>
        <v>0</v>
      </c>
      <c r="K296" s="73">
        <f t="shared" si="96"/>
        <v>0</v>
      </c>
      <c r="L296" s="73">
        <f t="shared" si="96"/>
        <v>33283</v>
      </c>
      <c r="M296" s="73">
        <f t="shared" si="96"/>
        <v>-33283</v>
      </c>
      <c r="N296" s="73">
        <f t="shared" si="96"/>
        <v>0</v>
      </c>
      <c r="O296" s="73">
        <f t="shared" si="96"/>
        <v>0</v>
      </c>
      <c r="P296" s="73">
        <f t="shared" si="96"/>
        <v>0</v>
      </c>
      <c r="Q296" s="165"/>
      <c r="R296" s="269"/>
      <c r="S296" s="83"/>
    </row>
    <row r="297" spans="1:19" s="82" customFormat="1" ht="54" customHeight="1">
      <c r="A297" s="153" t="s">
        <v>25</v>
      </c>
      <c r="B297" s="153" t="s">
        <v>26</v>
      </c>
      <c r="C297" s="153" t="s">
        <v>558</v>
      </c>
      <c r="D297" s="155" t="s">
        <v>529</v>
      </c>
      <c r="E297" s="98" t="s">
        <v>6</v>
      </c>
      <c r="F297" s="103" t="s">
        <v>1130</v>
      </c>
      <c r="G297" s="72">
        <f>SUM(H297,K297,N297,O297,P297)</f>
        <v>2040000</v>
      </c>
      <c r="H297" s="72">
        <v>0</v>
      </c>
      <c r="I297" s="72">
        <v>0</v>
      </c>
      <c r="J297" s="72">
        <f>H297-I297</f>
        <v>0</v>
      </c>
      <c r="K297" s="72">
        <v>425966</v>
      </c>
      <c r="L297" s="72">
        <v>55707</v>
      </c>
      <c r="M297" s="72">
        <f>K297-L297</f>
        <v>370259</v>
      </c>
      <c r="N297" s="72">
        <v>967000</v>
      </c>
      <c r="O297" s="72">
        <v>647034</v>
      </c>
      <c r="P297" s="72">
        <v>0</v>
      </c>
      <c r="Q297" s="165" t="s">
        <v>1360</v>
      </c>
      <c r="R297" s="267"/>
      <c r="S297" s="83"/>
    </row>
    <row r="298" spans="1:19" s="82" customFormat="1" ht="54" customHeight="1">
      <c r="A298" s="154"/>
      <c r="B298" s="154"/>
      <c r="C298" s="154"/>
      <c r="D298" s="155"/>
      <c r="E298" s="98" t="s">
        <v>7</v>
      </c>
      <c r="F298" s="103" t="s">
        <v>1130</v>
      </c>
      <c r="G298" s="72">
        <f>SUM(H298,K298,N298,O298,P298)</f>
        <v>2040000</v>
      </c>
      <c r="H298" s="62">
        <v>0</v>
      </c>
      <c r="I298" s="62">
        <v>0</v>
      </c>
      <c r="J298" s="72">
        <f>H298-I298</f>
        <v>0</v>
      </c>
      <c r="K298" s="62">
        <v>425966</v>
      </c>
      <c r="L298" s="62">
        <v>80907</v>
      </c>
      <c r="M298" s="62">
        <f>K298-L298</f>
        <v>345059</v>
      </c>
      <c r="N298" s="62">
        <v>967000</v>
      </c>
      <c r="O298" s="62">
        <v>647034</v>
      </c>
      <c r="P298" s="62">
        <v>0</v>
      </c>
      <c r="Q298" s="165"/>
      <c r="R298" s="268"/>
      <c r="S298" s="83"/>
    </row>
    <row r="299" spans="1:19" s="59" customFormat="1" ht="54" customHeight="1">
      <c r="A299" s="154"/>
      <c r="B299" s="154"/>
      <c r="C299" s="154"/>
      <c r="D299" s="155"/>
      <c r="E299" s="98" t="s">
        <v>8</v>
      </c>
      <c r="F299" s="103"/>
      <c r="G299" s="73">
        <f t="shared" ref="G299:P299" si="97">G298-G297</f>
        <v>0</v>
      </c>
      <c r="H299" s="73">
        <f t="shared" si="97"/>
        <v>0</v>
      </c>
      <c r="I299" s="73">
        <f t="shared" si="97"/>
        <v>0</v>
      </c>
      <c r="J299" s="73">
        <f t="shared" si="97"/>
        <v>0</v>
      </c>
      <c r="K299" s="73">
        <f t="shared" si="97"/>
        <v>0</v>
      </c>
      <c r="L299" s="73">
        <f t="shared" si="97"/>
        <v>25200</v>
      </c>
      <c r="M299" s="73">
        <f t="shared" si="97"/>
        <v>-25200</v>
      </c>
      <c r="N299" s="73">
        <f t="shared" si="97"/>
        <v>0</v>
      </c>
      <c r="O299" s="73">
        <f t="shared" si="97"/>
        <v>0</v>
      </c>
      <c r="P299" s="73">
        <f t="shared" si="97"/>
        <v>0</v>
      </c>
      <c r="Q299" s="165"/>
      <c r="R299" s="269"/>
      <c r="S299" s="58"/>
    </row>
    <row r="300" spans="1:19" s="82" customFormat="1" ht="66.75" customHeight="1">
      <c r="A300" s="153" t="s">
        <v>25</v>
      </c>
      <c r="B300" s="153" t="s">
        <v>26</v>
      </c>
      <c r="C300" s="177" t="s">
        <v>1359</v>
      </c>
      <c r="D300" s="155" t="s">
        <v>529</v>
      </c>
      <c r="E300" s="98" t="s">
        <v>6</v>
      </c>
      <c r="F300" s="103" t="s">
        <v>1134</v>
      </c>
      <c r="G300" s="72">
        <v>8618000</v>
      </c>
      <c r="H300" s="72">
        <v>0</v>
      </c>
      <c r="I300" s="72">
        <v>0</v>
      </c>
      <c r="J300" s="72">
        <f>H300-I300</f>
        <v>0</v>
      </c>
      <c r="K300" s="72">
        <v>154562</v>
      </c>
      <c r="L300" s="72">
        <v>0</v>
      </c>
      <c r="M300" s="72">
        <f>K300-L300</f>
        <v>154562</v>
      </c>
      <c r="N300" s="72">
        <v>1000000</v>
      </c>
      <c r="O300" s="72">
        <v>4478063</v>
      </c>
      <c r="P300" s="72">
        <v>2876447</v>
      </c>
      <c r="Q300" s="165" t="s">
        <v>1358</v>
      </c>
      <c r="R300" s="267"/>
      <c r="S300" s="83"/>
    </row>
    <row r="301" spans="1:19" s="82" customFormat="1" ht="66.75" customHeight="1">
      <c r="A301" s="154"/>
      <c r="B301" s="154"/>
      <c r="C301" s="177"/>
      <c r="D301" s="155"/>
      <c r="E301" s="98" t="s">
        <v>7</v>
      </c>
      <c r="F301" s="103" t="s">
        <v>1134</v>
      </c>
      <c r="G301" s="72">
        <v>8618000</v>
      </c>
      <c r="H301" s="62">
        <v>0</v>
      </c>
      <c r="I301" s="62">
        <v>0</v>
      </c>
      <c r="J301" s="72">
        <f>H301-I301</f>
        <v>0</v>
      </c>
      <c r="K301" s="62">
        <v>154562</v>
      </c>
      <c r="L301" s="62">
        <v>48409</v>
      </c>
      <c r="M301" s="62">
        <f>K301-L301</f>
        <v>106153</v>
      </c>
      <c r="N301" s="62">
        <v>1000000</v>
      </c>
      <c r="O301" s="62">
        <v>4478063</v>
      </c>
      <c r="P301" s="62">
        <v>2876447</v>
      </c>
      <c r="Q301" s="165"/>
      <c r="R301" s="268"/>
      <c r="S301" s="83"/>
    </row>
    <row r="302" spans="1:19" s="59" customFormat="1" ht="66.75" customHeight="1">
      <c r="A302" s="154"/>
      <c r="B302" s="154"/>
      <c r="C302" s="177"/>
      <c r="D302" s="155"/>
      <c r="E302" s="98" t="s">
        <v>8</v>
      </c>
      <c r="F302" s="103"/>
      <c r="G302" s="73">
        <f t="shared" ref="G302:P302" si="98">G301-G300</f>
        <v>0</v>
      </c>
      <c r="H302" s="73">
        <f t="shared" si="98"/>
        <v>0</v>
      </c>
      <c r="I302" s="73">
        <f t="shared" si="98"/>
        <v>0</v>
      </c>
      <c r="J302" s="73">
        <f t="shared" si="98"/>
        <v>0</v>
      </c>
      <c r="K302" s="73">
        <f t="shared" si="98"/>
        <v>0</v>
      </c>
      <c r="L302" s="73">
        <f t="shared" si="98"/>
        <v>48409</v>
      </c>
      <c r="M302" s="73">
        <f t="shared" si="98"/>
        <v>-48409</v>
      </c>
      <c r="N302" s="73">
        <f t="shared" si="98"/>
        <v>0</v>
      </c>
      <c r="O302" s="73">
        <f t="shared" si="98"/>
        <v>0</v>
      </c>
      <c r="P302" s="73">
        <f t="shared" si="98"/>
        <v>0</v>
      </c>
      <c r="Q302" s="165"/>
      <c r="R302" s="269"/>
      <c r="S302" s="58"/>
    </row>
    <row r="303" spans="1:19" s="82" customFormat="1" ht="54" customHeight="1">
      <c r="A303" s="153" t="s">
        <v>532</v>
      </c>
      <c r="B303" s="153" t="s">
        <v>533</v>
      </c>
      <c r="C303" s="153" t="s">
        <v>1135</v>
      </c>
      <c r="D303" s="155" t="s">
        <v>562</v>
      </c>
      <c r="E303" s="98" t="s">
        <v>6</v>
      </c>
      <c r="F303" s="64" t="s">
        <v>1136</v>
      </c>
      <c r="G303" s="72">
        <v>14513000</v>
      </c>
      <c r="H303" s="72">
        <v>2378400</v>
      </c>
      <c r="I303" s="72">
        <v>2378400</v>
      </c>
      <c r="J303" s="72">
        <f>H303-I303</f>
        <v>0</v>
      </c>
      <c r="K303" s="72">
        <v>4771102</v>
      </c>
      <c r="L303" s="72">
        <v>3194705</v>
      </c>
      <c r="M303" s="72">
        <f>K303-L303</f>
        <v>1576397</v>
      </c>
      <c r="N303" s="72">
        <v>6627631</v>
      </c>
      <c r="O303" s="72">
        <v>0</v>
      </c>
      <c r="P303" s="72">
        <v>0</v>
      </c>
      <c r="Q303" s="165" t="s">
        <v>1357</v>
      </c>
      <c r="R303" s="267"/>
      <c r="S303" s="83"/>
    </row>
    <row r="304" spans="1:19" s="82" customFormat="1" ht="54" customHeight="1">
      <c r="A304" s="153"/>
      <c r="B304" s="153"/>
      <c r="C304" s="153"/>
      <c r="D304" s="155"/>
      <c r="E304" s="98" t="s">
        <v>7</v>
      </c>
      <c r="F304" s="103" t="s">
        <v>1136</v>
      </c>
      <c r="G304" s="72">
        <v>14513000</v>
      </c>
      <c r="H304" s="62">
        <v>2378400</v>
      </c>
      <c r="I304" s="62">
        <v>2378400</v>
      </c>
      <c r="J304" s="72">
        <f>H304-I304</f>
        <v>0</v>
      </c>
      <c r="K304" s="62">
        <v>4771102</v>
      </c>
      <c r="L304" s="62">
        <v>4442238</v>
      </c>
      <c r="M304" s="62">
        <f>K304-L304</f>
        <v>328864</v>
      </c>
      <c r="N304" s="62">
        <v>6627631</v>
      </c>
      <c r="O304" s="62">
        <v>0</v>
      </c>
      <c r="P304" s="62">
        <v>0</v>
      </c>
      <c r="Q304" s="165"/>
      <c r="R304" s="268"/>
      <c r="S304" s="83"/>
    </row>
    <row r="305" spans="1:19" s="82" customFormat="1" ht="54" customHeight="1">
      <c r="A305" s="153"/>
      <c r="B305" s="153"/>
      <c r="C305" s="153"/>
      <c r="D305" s="155"/>
      <c r="E305" s="98" t="s">
        <v>8</v>
      </c>
      <c r="F305" s="103"/>
      <c r="G305" s="73">
        <f t="shared" ref="G305:P305" si="99">G304-G303</f>
        <v>0</v>
      </c>
      <c r="H305" s="73">
        <f t="shared" si="99"/>
        <v>0</v>
      </c>
      <c r="I305" s="73">
        <f t="shared" si="99"/>
        <v>0</v>
      </c>
      <c r="J305" s="73">
        <f t="shared" si="99"/>
        <v>0</v>
      </c>
      <c r="K305" s="73">
        <f t="shared" si="99"/>
        <v>0</v>
      </c>
      <c r="L305" s="73">
        <f t="shared" si="99"/>
        <v>1247533</v>
      </c>
      <c r="M305" s="73">
        <f t="shared" si="99"/>
        <v>-1247533</v>
      </c>
      <c r="N305" s="73">
        <f t="shared" si="99"/>
        <v>0</v>
      </c>
      <c r="O305" s="73">
        <f t="shared" si="99"/>
        <v>0</v>
      </c>
      <c r="P305" s="73">
        <f t="shared" si="99"/>
        <v>0</v>
      </c>
      <c r="Q305" s="165"/>
      <c r="R305" s="269"/>
      <c r="S305" s="83"/>
    </row>
    <row r="306" spans="1:19" s="82" customFormat="1" ht="51" customHeight="1">
      <c r="A306" s="153" t="s">
        <v>532</v>
      </c>
      <c r="B306" s="153" t="s">
        <v>533</v>
      </c>
      <c r="C306" s="153" t="s">
        <v>1137</v>
      </c>
      <c r="D306" s="155" t="s">
        <v>562</v>
      </c>
      <c r="E306" s="98" t="s">
        <v>6</v>
      </c>
      <c r="F306" s="103" t="s">
        <v>1356</v>
      </c>
      <c r="G306" s="72">
        <f>SUM(H306,K306,N306,O306,P306)</f>
        <v>2733000</v>
      </c>
      <c r="H306" s="72">
        <v>714000</v>
      </c>
      <c r="I306" s="72">
        <v>714000</v>
      </c>
      <c r="J306" s="72">
        <f>H306-I306</f>
        <v>0</v>
      </c>
      <c r="K306" s="72">
        <v>2019000</v>
      </c>
      <c r="L306" s="72">
        <v>1408283</v>
      </c>
      <c r="M306" s="72">
        <f>K306-L306</f>
        <v>610717</v>
      </c>
      <c r="N306" s="72">
        <v>0</v>
      </c>
      <c r="O306" s="72">
        <v>0</v>
      </c>
      <c r="P306" s="72">
        <v>0</v>
      </c>
      <c r="Q306" s="165" t="s">
        <v>1355</v>
      </c>
      <c r="R306" s="267"/>
      <c r="S306" s="83"/>
    </row>
    <row r="307" spans="1:19" s="82" customFormat="1" ht="51" customHeight="1">
      <c r="A307" s="153"/>
      <c r="B307" s="153"/>
      <c r="C307" s="153"/>
      <c r="D307" s="155"/>
      <c r="E307" s="98" t="s">
        <v>7</v>
      </c>
      <c r="F307" s="103" t="s">
        <v>1138</v>
      </c>
      <c r="G307" s="72">
        <f>SUM(H307,K307,N307,O307,P307)</f>
        <v>2733000</v>
      </c>
      <c r="H307" s="62">
        <v>714000</v>
      </c>
      <c r="I307" s="62">
        <v>714000</v>
      </c>
      <c r="J307" s="72">
        <f>H307-I307</f>
        <v>0</v>
      </c>
      <c r="K307" s="62">
        <v>2019000</v>
      </c>
      <c r="L307" s="62">
        <v>1449992</v>
      </c>
      <c r="M307" s="62">
        <f>K307-L307</f>
        <v>569008</v>
      </c>
      <c r="N307" s="62"/>
      <c r="O307" s="62"/>
      <c r="P307" s="62"/>
      <c r="Q307" s="165"/>
      <c r="R307" s="268"/>
      <c r="S307" s="83"/>
    </row>
    <row r="308" spans="1:19" s="82" customFormat="1" ht="51" customHeight="1">
      <c r="A308" s="153"/>
      <c r="B308" s="153"/>
      <c r="C308" s="153"/>
      <c r="D308" s="155"/>
      <c r="E308" s="98" t="s">
        <v>8</v>
      </c>
      <c r="F308" s="103"/>
      <c r="G308" s="73">
        <f t="shared" ref="G308:P308" si="100">G307-G306</f>
        <v>0</v>
      </c>
      <c r="H308" s="73">
        <f t="shared" si="100"/>
        <v>0</v>
      </c>
      <c r="I308" s="73">
        <f t="shared" si="100"/>
        <v>0</v>
      </c>
      <c r="J308" s="73">
        <f t="shared" si="100"/>
        <v>0</v>
      </c>
      <c r="K308" s="73">
        <f t="shared" si="100"/>
        <v>0</v>
      </c>
      <c r="L308" s="73">
        <f t="shared" si="100"/>
        <v>41709</v>
      </c>
      <c r="M308" s="73">
        <f t="shared" si="100"/>
        <v>-41709</v>
      </c>
      <c r="N308" s="73">
        <f t="shared" si="100"/>
        <v>0</v>
      </c>
      <c r="O308" s="73">
        <f t="shared" si="100"/>
        <v>0</v>
      </c>
      <c r="P308" s="73">
        <f t="shared" si="100"/>
        <v>0</v>
      </c>
      <c r="Q308" s="165"/>
      <c r="R308" s="269"/>
      <c r="S308" s="83"/>
    </row>
    <row r="309" spans="1:19" s="82" customFormat="1" ht="54" customHeight="1">
      <c r="A309" s="153" t="s">
        <v>532</v>
      </c>
      <c r="B309" s="153" t="s">
        <v>533</v>
      </c>
      <c r="C309" s="153" t="s">
        <v>1140</v>
      </c>
      <c r="D309" s="155" t="s">
        <v>562</v>
      </c>
      <c r="E309" s="98" t="s">
        <v>6</v>
      </c>
      <c r="F309" s="64" t="s">
        <v>1141</v>
      </c>
      <c r="G309" s="72">
        <v>1146000</v>
      </c>
      <c r="H309" s="72">
        <v>429000</v>
      </c>
      <c r="I309" s="72">
        <v>429000</v>
      </c>
      <c r="J309" s="72">
        <f>H309-I309</f>
        <v>0</v>
      </c>
      <c r="K309" s="72">
        <v>680000</v>
      </c>
      <c r="L309" s="72">
        <v>488224</v>
      </c>
      <c r="M309" s="72">
        <f>K309-L309</f>
        <v>191776</v>
      </c>
      <c r="N309" s="72">
        <v>0</v>
      </c>
      <c r="O309" s="72">
        <v>0</v>
      </c>
      <c r="P309" s="72">
        <v>0</v>
      </c>
      <c r="Q309" s="165" t="s">
        <v>1354</v>
      </c>
      <c r="R309" s="267" t="s">
        <v>70</v>
      </c>
      <c r="S309" s="83"/>
    </row>
    <row r="310" spans="1:19" s="82" customFormat="1" ht="54" customHeight="1">
      <c r="A310" s="153"/>
      <c r="B310" s="153"/>
      <c r="C310" s="153"/>
      <c r="D310" s="155"/>
      <c r="E310" s="98" t="s">
        <v>7</v>
      </c>
      <c r="F310" s="64" t="s">
        <v>1141</v>
      </c>
      <c r="G310" s="72">
        <v>1146000</v>
      </c>
      <c r="H310" s="62">
        <v>429000</v>
      </c>
      <c r="I310" s="62">
        <v>429000</v>
      </c>
      <c r="J310" s="72">
        <f>H310-I310</f>
        <v>0</v>
      </c>
      <c r="K310" s="62">
        <v>680000</v>
      </c>
      <c r="L310" s="62">
        <v>615507</v>
      </c>
      <c r="M310" s="62">
        <f>K310-L310</f>
        <v>64493</v>
      </c>
      <c r="N310" s="62"/>
      <c r="O310" s="62"/>
      <c r="P310" s="62"/>
      <c r="Q310" s="165"/>
      <c r="R310" s="268"/>
      <c r="S310" s="83"/>
    </row>
    <row r="311" spans="1:19" s="82" customFormat="1" ht="54" customHeight="1">
      <c r="A311" s="153"/>
      <c r="B311" s="153"/>
      <c r="C311" s="153"/>
      <c r="D311" s="155"/>
      <c r="E311" s="98" t="s">
        <v>8</v>
      </c>
      <c r="F311" s="103"/>
      <c r="G311" s="73">
        <f t="shared" ref="G311:P311" si="101">G310-G309</f>
        <v>0</v>
      </c>
      <c r="H311" s="73">
        <f t="shared" si="101"/>
        <v>0</v>
      </c>
      <c r="I311" s="73">
        <f t="shared" si="101"/>
        <v>0</v>
      </c>
      <c r="J311" s="73">
        <f t="shared" si="101"/>
        <v>0</v>
      </c>
      <c r="K311" s="73">
        <f t="shared" si="101"/>
        <v>0</v>
      </c>
      <c r="L311" s="73">
        <f t="shared" si="101"/>
        <v>127283</v>
      </c>
      <c r="M311" s="73">
        <f t="shared" si="101"/>
        <v>-127283</v>
      </c>
      <c r="N311" s="73">
        <f t="shared" si="101"/>
        <v>0</v>
      </c>
      <c r="O311" s="73">
        <f t="shared" si="101"/>
        <v>0</v>
      </c>
      <c r="P311" s="73">
        <f t="shared" si="101"/>
        <v>0</v>
      </c>
      <c r="Q311" s="165"/>
      <c r="R311" s="269"/>
      <c r="S311" s="83"/>
    </row>
    <row r="312" spans="1:19" s="82" customFormat="1" ht="54" customHeight="1">
      <c r="A312" s="153" t="s">
        <v>532</v>
      </c>
      <c r="B312" s="153" t="s">
        <v>560</v>
      </c>
      <c r="C312" s="153" t="s">
        <v>561</v>
      </c>
      <c r="D312" s="155" t="s">
        <v>562</v>
      </c>
      <c r="E312" s="98" t="s">
        <v>6</v>
      </c>
      <c r="F312" s="103" t="s">
        <v>563</v>
      </c>
      <c r="G312" s="72">
        <f>SUM(H312,K312,N312,O312,P312)</f>
        <v>17811000</v>
      </c>
      <c r="H312" s="72">
        <v>8872500</v>
      </c>
      <c r="I312" s="72">
        <v>5853265</v>
      </c>
      <c r="J312" s="72">
        <f>H312-I312</f>
        <v>3019235</v>
      </c>
      <c r="K312" s="72">
        <v>3338750</v>
      </c>
      <c r="L312" s="72">
        <v>986016</v>
      </c>
      <c r="M312" s="72">
        <f>K312-L312</f>
        <v>2352734</v>
      </c>
      <c r="N312" s="72">
        <v>1376250</v>
      </c>
      <c r="O312" s="72">
        <v>4223500</v>
      </c>
      <c r="P312" s="72">
        <v>0</v>
      </c>
      <c r="Q312" s="165" t="s">
        <v>1353</v>
      </c>
      <c r="R312" s="267"/>
      <c r="S312" s="83"/>
    </row>
    <row r="313" spans="1:19" s="82" customFormat="1" ht="54" customHeight="1">
      <c r="A313" s="153"/>
      <c r="B313" s="153"/>
      <c r="C313" s="153"/>
      <c r="D313" s="155"/>
      <c r="E313" s="98" t="s">
        <v>7</v>
      </c>
      <c r="F313" s="103" t="s">
        <v>563</v>
      </c>
      <c r="G313" s="72">
        <f>SUM(H313,K313,N313,O313,P313)</f>
        <v>17811000</v>
      </c>
      <c r="H313" s="62">
        <v>8872500</v>
      </c>
      <c r="I313" s="62">
        <v>8779377</v>
      </c>
      <c r="J313" s="72">
        <f>H313-I313</f>
        <v>93123</v>
      </c>
      <c r="K313" s="62">
        <v>3338750</v>
      </c>
      <c r="L313" s="62">
        <v>986016</v>
      </c>
      <c r="M313" s="62">
        <f>K313-L313</f>
        <v>2352734</v>
      </c>
      <c r="N313" s="62">
        <v>1376250</v>
      </c>
      <c r="O313" s="62">
        <v>4223500</v>
      </c>
      <c r="P313" s="62">
        <v>0</v>
      </c>
      <c r="Q313" s="165"/>
      <c r="R313" s="268"/>
      <c r="S313" s="83"/>
    </row>
    <row r="314" spans="1:19" s="82" customFormat="1" ht="48" customHeight="1">
      <c r="A314" s="153"/>
      <c r="B314" s="153"/>
      <c r="C314" s="153"/>
      <c r="D314" s="155"/>
      <c r="E314" s="98" t="s">
        <v>8</v>
      </c>
      <c r="F314" s="103"/>
      <c r="G314" s="73">
        <f t="shared" ref="G314:P314" si="102">G313-G312</f>
        <v>0</v>
      </c>
      <c r="H314" s="73">
        <f t="shared" si="102"/>
        <v>0</v>
      </c>
      <c r="I314" s="73">
        <f t="shared" si="102"/>
        <v>2926112</v>
      </c>
      <c r="J314" s="73">
        <f t="shared" si="102"/>
        <v>-2926112</v>
      </c>
      <c r="K314" s="73">
        <f t="shared" si="102"/>
        <v>0</v>
      </c>
      <c r="L314" s="73">
        <f t="shared" si="102"/>
        <v>0</v>
      </c>
      <c r="M314" s="73">
        <f t="shared" si="102"/>
        <v>0</v>
      </c>
      <c r="N314" s="73">
        <f t="shared" si="102"/>
        <v>0</v>
      </c>
      <c r="O314" s="73">
        <f t="shared" si="102"/>
        <v>0</v>
      </c>
      <c r="P314" s="73">
        <f t="shared" si="102"/>
        <v>0</v>
      </c>
      <c r="Q314" s="165"/>
      <c r="R314" s="269"/>
      <c r="S314" s="83"/>
    </row>
    <row r="315" spans="1:19" s="82" customFormat="1" ht="54" customHeight="1">
      <c r="A315" s="153" t="s">
        <v>1154</v>
      </c>
      <c r="B315" s="153" t="s">
        <v>23</v>
      </c>
      <c r="C315" s="153" t="s">
        <v>1155</v>
      </c>
      <c r="D315" s="155" t="s">
        <v>568</v>
      </c>
      <c r="E315" s="106" t="s">
        <v>6</v>
      </c>
      <c r="F315" s="103" t="s">
        <v>1157</v>
      </c>
      <c r="G315" s="72">
        <f>SUM(H315,K315,N315,O315,P315)</f>
        <v>16519000</v>
      </c>
      <c r="H315" s="72">
        <v>8250000</v>
      </c>
      <c r="I315" s="72">
        <v>8250000</v>
      </c>
      <c r="J315" s="72">
        <f>H315-I315</f>
        <v>0</v>
      </c>
      <c r="K315" s="72">
        <v>8269000</v>
      </c>
      <c r="L315" s="72">
        <v>7215574</v>
      </c>
      <c r="M315" s="72">
        <f>K315-L315</f>
        <v>1053426</v>
      </c>
      <c r="N315" s="72">
        <v>0</v>
      </c>
      <c r="O315" s="72">
        <v>0</v>
      </c>
      <c r="P315" s="72">
        <v>0</v>
      </c>
      <c r="Q315" s="165" t="s">
        <v>1352</v>
      </c>
      <c r="R315" s="267"/>
      <c r="S315" s="83"/>
    </row>
    <row r="316" spans="1:19" s="82" customFormat="1" ht="54" customHeight="1">
      <c r="A316" s="154"/>
      <c r="B316" s="154"/>
      <c r="C316" s="154"/>
      <c r="D316" s="155"/>
      <c r="E316" s="106" t="s">
        <v>7</v>
      </c>
      <c r="F316" s="103" t="s">
        <v>1157</v>
      </c>
      <c r="G316" s="72">
        <f>SUM(H316,K316,N316,O316,P316)</f>
        <v>16519000</v>
      </c>
      <c r="H316" s="72">
        <v>8250000</v>
      </c>
      <c r="I316" s="72">
        <v>8250000</v>
      </c>
      <c r="J316" s="72">
        <f>H316-I316</f>
        <v>0</v>
      </c>
      <c r="K316" s="72">
        <v>8269000</v>
      </c>
      <c r="L316" s="72">
        <v>7261577</v>
      </c>
      <c r="M316" s="72">
        <f>K316-L316</f>
        <v>1007423</v>
      </c>
      <c r="N316" s="72">
        <v>0</v>
      </c>
      <c r="O316" s="72">
        <v>0</v>
      </c>
      <c r="P316" s="72">
        <v>0</v>
      </c>
      <c r="Q316" s="165"/>
      <c r="R316" s="268"/>
      <c r="S316" s="83"/>
    </row>
    <row r="317" spans="1:19" s="82" customFormat="1" ht="50.25" customHeight="1">
      <c r="A317" s="154"/>
      <c r="B317" s="154"/>
      <c r="C317" s="154"/>
      <c r="D317" s="155"/>
      <c r="E317" s="106" t="s">
        <v>8</v>
      </c>
      <c r="F317" s="103"/>
      <c r="G317" s="73">
        <f t="shared" ref="G317:P317" si="103">G316-G315</f>
        <v>0</v>
      </c>
      <c r="H317" s="73">
        <f t="shared" si="103"/>
        <v>0</v>
      </c>
      <c r="I317" s="73">
        <f t="shared" si="103"/>
        <v>0</v>
      </c>
      <c r="J317" s="73">
        <f t="shared" si="103"/>
        <v>0</v>
      </c>
      <c r="K317" s="73">
        <f t="shared" si="103"/>
        <v>0</v>
      </c>
      <c r="L317" s="73">
        <f t="shared" si="103"/>
        <v>46003</v>
      </c>
      <c r="M317" s="73">
        <f t="shared" si="103"/>
        <v>-46003</v>
      </c>
      <c r="N317" s="73">
        <f t="shared" si="103"/>
        <v>0</v>
      </c>
      <c r="O317" s="73">
        <f t="shared" si="103"/>
        <v>0</v>
      </c>
      <c r="P317" s="73">
        <f t="shared" si="103"/>
        <v>0</v>
      </c>
      <c r="Q317" s="165"/>
      <c r="R317" s="269"/>
      <c r="S317" s="83"/>
    </row>
    <row r="318" spans="1:19" s="82" customFormat="1" ht="57" customHeight="1">
      <c r="A318" s="153" t="s">
        <v>1154</v>
      </c>
      <c r="B318" s="153" t="s">
        <v>23</v>
      </c>
      <c r="C318" s="200" t="s">
        <v>1158</v>
      </c>
      <c r="D318" s="155" t="s">
        <v>568</v>
      </c>
      <c r="E318" s="106" t="s">
        <v>6</v>
      </c>
      <c r="F318" s="103"/>
      <c r="G318" s="72">
        <f>SUM(H318,K318,N318,O318,P318)</f>
        <v>0</v>
      </c>
      <c r="H318" s="72"/>
      <c r="I318" s="72"/>
      <c r="J318" s="72">
        <f>H318-I318</f>
        <v>0</v>
      </c>
      <c r="K318" s="72"/>
      <c r="L318" s="72"/>
      <c r="M318" s="72"/>
      <c r="N318" s="72"/>
      <c r="O318" s="72"/>
      <c r="P318" s="72"/>
      <c r="Q318" s="165" t="s">
        <v>177</v>
      </c>
      <c r="R318" s="267" t="s">
        <v>70</v>
      </c>
      <c r="S318" s="83"/>
    </row>
    <row r="319" spans="1:19" s="82" customFormat="1" ht="63" customHeight="1">
      <c r="A319" s="154"/>
      <c r="B319" s="154"/>
      <c r="C319" s="221"/>
      <c r="D319" s="155"/>
      <c r="E319" s="106" t="s">
        <v>7</v>
      </c>
      <c r="F319" s="103" t="s">
        <v>1159</v>
      </c>
      <c r="G319" s="72">
        <f>SUM(H319,K319,N319,O319,P319)</f>
        <v>11300000</v>
      </c>
      <c r="H319" s="62">
        <v>0</v>
      </c>
      <c r="I319" s="62">
        <v>0</v>
      </c>
      <c r="J319" s="72">
        <f>H319-I319</f>
        <v>0</v>
      </c>
      <c r="K319" s="62">
        <v>0</v>
      </c>
      <c r="L319" s="62">
        <v>0</v>
      </c>
      <c r="M319" s="62">
        <v>0</v>
      </c>
      <c r="N319" s="62">
        <v>750000</v>
      </c>
      <c r="O319" s="62">
        <v>6000000</v>
      </c>
      <c r="P319" s="62">
        <v>4550000</v>
      </c>
      <c r="Q319" s="165"/>
      <c r="R319" s="268"/>
      <c r="S319" s="83" t="s">
        <v>1351</v>
      </c>
    </row>
    <row r="320" spans="1:19" s="59" customFormat="1" ht="52.5" customHeight="1">
      <c r="A320" s="154"/>
      <c r="B320" s="154"/>
      <c r="C320" s="222"/>
      <c r="D320" s="155"/>
      <c r="E320" s="106" t="s">
        <v>8</v>
      </c>
      <c r="F320" s="103"/>
      <c r="G320" s="73">
        <f t="shared" ref="G320:P320" si="104">G319-G318</f>
        <v>11300000</v>
      </c>
      <c r="H320" s="73">
        <f t="shared" si="104"/>
        <v>0</v>
      </c>
      <c r="I320" s="73">
        <f t="shared" si="104"/>
        <v>0</v>
      </c>
      <c r="J320" s="73">
        <f t="shared" si="104"/>
        <v>0</v>
      </c>
      <c r="K320" s="73">
        <f t="shared" si="104"/>
        <v>0</v>
      </c>
      <c r="L320" s="73">
        <f t="shared" si="104"/>
        <v>0</v>
      </c>
      <c r="M320" s="73">
        <f t="shared" si="104"/>
        <v>0</v>
      </c>
      <c r="N320" s="73">
        <f t="shared" si="104"/>
        <v>750000</v>
      </c>
      <c r="O320" s="73">
        <f t="shared" si="104"/>
        <v>6000000</v>
      </c>
      <c r="P320" s="73">
        <f t="shared" si="104"/>
        <v>4550000</v>
      </c>
      <c r="Q320" s="165"/>
      <c r="R320" s="269"/>
      <c r="S320" s="58"/>
    </row>
    <row r="321" spans="1:19" s="82" customFormat="1" ht="57.75" customHeight="1">
      <c r="A321" s="153" t="s">
        <v>19</v>
      </c>
      <c r="B321" s="153" t="s">
        <v>1350</v>
      </c>
      <c r="C321" s="153" t="s">
        <v>1349</v>
      </c>
      <c r="D321" s="155" t="s">
        <v>579</v>
      </c>
      <c r="E321" s="98" t="s">
        <v>6</v>
      </c>
      <c r="F321" s="103" t="s">
        <v>1347</v>
      </c>
      <c r="G321" s="72">
        <f>SUM(H321,K321,N321,O321,P321)</f>
        <v>180400000</v>
      </c>
      <c r="H321" s="72">
        <v>0</v>
      </c>
      <c r="I321" s="72">
        <v>0</v>
      </c>
      <c r="J321" s="72">
        <f>H321-I321</f>
        <v>0</v>
      </c>
      <c r="K321" s="72">
        <v>0</v>
      </c>
      <c r="L321" s="72">
        <v>0</v>
      </c>
      <c r="M321" s="72">
        <f>K321-L321</f>
        <v>0</v>
      </c>
      <c r="N321" s="62">
        <v>602500</v>
      </c>
      <c r="O321" s="62">
        <v>2000000</v>
      </c>
      <c r="P321" s="62">
        <v>177797500</v>
      </c>
      <c r="Q321" s="165" t="s">
        <v>1348</v>
      </c>
      <c r="R321" s="267"/>
      <c r="S321" s="83"/>
    </row>
    <row r="322" spans="1:19" s="82" customFormat="1" ht="57.75" customHeight="1">
      <c r="A322" s="153"/>
      <c r="B322" s="153"/>
      <c r="C322" s="154"/>
      <c r="D322" s="155"/>
      <c r="E322" s="98" t="s">
        <v>7</v>
      </c>
      <c r="F322" s="103" t="s">
        <v>1347</v>
      </c>
      <c r="G322" s="72">
        <f>SUM(H322,K322,N322,O322,P322)</f>
        <v>180400000</v>
      </c>
      <c r="H322" s="62">
        <v>0</v>
      </c>
      <c r="I322" s="62">
        <v>0</v>
      </c>
      <c r="J322" s="72">
        <f>H322-I322</f>
        <v>0</v>
      </c>
      <c r="K322" s="62">
        <v>0</v>
      </c>
      <c r="L322" s="62">
        <v>0</v>
      </c>
      <c r="M322" s="62">
        <f>K322-L322</f>
        <v>0</v>
      </c>
      <c r="N322" s="62">
        <v>602500</v>
      </c>
      <c r="O322" s="62">
        <v>2000000</v>
      </c>
      <c r="P322" s="62">
        <v>177797500</v>
      </c>
      <c r="Q322" s="165"/>
      <c r="R322" s="268"/>
    </row>
    <row r="323" spans="1:19" s="82" customFormat="1" ht="51" customHeight="1">
      <c r="A323" s="153"/>
      <c r="B323" s="153"/>
      <c r="C323" s="154"/>
      <c r="D323" s="155"/>
      <c r="E323" s="98" t="s">
        <v>8</v>
      </c>
      <c r="F323" s="103"/>
      <c r="G323" s="73">
        <f t="shared" ref="G323:P323" si="105">G322-G321</f>
        <v>0</v>
      </c>
      <c r="H323" s="73">
        <f t="shared" si="105"/>
        <v>0</v>
      </c>
      <c r="I323" s="73">
        <f t="shared" si="105"/>
        <v>0</v>
      </c>
      <c r="J323" s="73">
        <f t="shared" si="105"/>
        <v>0</v>
      </c>
      <c r="K323" s="73">
        <f t="shared" si="105"/>
        <v>0</v>
      </c>
      <c r="L323" s="73">
        <f t="shared" si="105"/>
        <v>0</v>
      </c>
      <c r="M323" s="73">
        <f t="shared" si="105"/>
        <v>0</v>
      </c>
      <c r="N323" s="73">
        <f t="shared" si="105"/>
        <v>0</v>
      </c>
      <c r="O323" s="73">
        <f t="shared" si="105"/>
        <v>0</v>
      </c>
      <c r="P323" s="73">
        <f t="shared" si="105"/>
        <v>0</v>
      </c>
      <c r="Q323" s="165"/>
      <c r="R323" s="269"/>
      <c r="S323" s="83"/>
    </row>
    <row r="324" spans="1:19" s="82" customFormat="1" ht="66" customHeight="1">
      <c r="A324" s="153" t="s">
        <v>19</v>
      </c>
      <c r="B324" s="153" t="s">
        <v>582</v>
      </c>
      <c r="C324" s="153" t="s">
        <v>1161</v>
      </c>
      <c r="D324" s="155" t="s">
        <v>579</v>
      </c>
      <c r="E324" s="98" t="s">
        <v>6</v>
      </c>
      <c r="F324" s="103" t="s">
        <v>584</v>
      </c>
      <c r="G324" s="72">
        <f>SUM(H324,K324,N324,O324,P324)</f>
        <v>12920000</v>
      </c>
      <c r="H324" s="72">
        <v>1000000</v>
      </c>
      <c r="I324" s="72">
        <v>521098</v>
      </c>
      <c r="J324" s="72">
        <f>H324-I324</f>
        <v>478902</v>
      </c>
      <c r="K324" s="72">
        <v>1132000</v>
      </c>
      <c r="L324" s="72">
        <v>2809</v>
      </c>
      <c r="M324" s="72">
        <f>K324-L324</f>
        <v>1129191</v>
      </c>
      <c r="N324" s="72">
        <v>3480000</v>
      </c>
      <c r="O324" s="72">
        <v>7308000</v>
      </c>
      <c r="P324" s="72">
        <v>0</v>
      </c>
      <c r="Q324" s="165" t="s">
        <v>1346</v>
      </c>
      <c r="R324" s="267" t="s">
        <v>69</v>
      </c>
      <c r="S324" s="83"/>
    </row>
    <row r="325" spans="1:19" s="82" customFormat="1" ht="66" customHeight="1">
      <c r="A325" s="154"/>
      <c r="B325" s="153"/>
      <c r="C325" s="154"/>
      <c r="D325" s="155"/>
      <c r="E325" s="98" t="s">
        <v>7</v>
      </c>
      <c r="F325" s="103" t="s">
        <v>1163</v>
      </c>
      <c r="G325" s="72">
        <f>SUM(H325,K325,N325,O325,P325)</f>
        <v>12920000</v>
      </c>
      <c r="H325" s="56">
        <v>1000000</v>
      </c>
      <c r="I325" s="56">
        <v>1000000</v>
      </c>
      <c r="J325" s="72">
        <f>H325-I325</f>
        <v>0</v>
      </c>
      <c r="K325" s="56">
        <v>1132000</v>
      </c>
      <c r="L325" s="56">
        <v>2809</v>
      </c>
      <c r="M325" s="56">
        <v>1129191</v>
      </c>
      <c r="N325" s="56">
        <v>3480000</v>
      </c>
      <c r="O325" s="56">
        <v>7308000</v>
      </c>
      <c r="P325" s="56">
        <v>0</v>
      </c>
      <c r="Q325" s="165"/>
      <c r="R325" s="268"/>
      <c r="S325" s="83"/>
    </row>
    <row r="326" spans="1:19" s="82" customFormat="1" ht="50.25" customHeight="1">
      <c r="A326" s="154"/>
      <c r="B326" s="153"/>
      <c r="C326" s="154"/>
      <c r="D326" s="155"/>
      <c r="E326" s="98" t="s">
        <v>8</v>
      </c>
      <c r="F326" s="103"/>
      <c r="G326" s="73">
        <f t="shared" ref="G326:P326" si="106">G325-G324</f>
        <v>0</v>
      </c>
      <c r="H326" s="73">
        <f t="shared" si="106"/>
        <v>0</v>
      </c>
      <c r="I326" s="73">
        <f t="shared" si="106"/>
        <v>478902</v>
      </c>
      <c r="J326" s="73">
        <f t="shared" si="106"/>
        <v>-478902</v>
      </c>
      <c r="K326" s="73">
        <f t="shared" si="106"/>
        <v>0</v>
      </c>
      <c r="L326" s="73">
        <f t="shared" si="106"/>
        <v>0</v>
      </c>
      <c r="M326" s="73">
        <f t="shared" si="106"/>
        <v>0</v>
      </c>
      <c r="N326" s="73">
        <f t="shared" si="106"/>
        <v>0</v>
      </c>
      <c r="O326" s="73">
        <f t="shared" si="106"/>
        <v>0</v>
      </c>
      <c r="P326" s="73">
        <f t="shared" si="106"/>
        <v>0</v>
      </c>
      <c r="Q326" s="165"/>
      <c r="R326" s="269"/>
      <c r="S326" s="83"/>
    </row>
    <row r="327" spans="1:19" s="82" customFormat="1" ht="59.25" customHeight="1">
      <c r="A327" s="153" t="s">
        <v>19</v>
      </c>
      <c r="B327" s="153" t="s">
        <v>61</v>
      </c>
      <c r="C327" s="153" t="s">
        <v>62</v>
      </c>
      <c r="D327" s="155" t="s">
        <v>63</v>
      </c>
      <c r="E327" s="98" t="s">
        <v>6</v>
      </c>
      <c r="F327" s="64" t="s">
        <v>1345</v>
      </c>
      <c r="G327" s="72">
        <f>SUM(H327,K327,N327,O327,P327)</f>
        <v>8557000</v>
      </c>
      <c r="H327" s="73">
        <v>0</v>
      </c>
      <c r="I327" s="73">
        <v>0</v>
      </c>
      <c r="J327" s="72">
        <f>H327-I327</f>
        <v>0</v>
      </c>
      <c r="K327" s="72">
        <v>1303500</v>
      </c>
      <c r="L327" s="72">
        <v>3514</v>
      </c>
      <c r="M327" s="72">
        <f>K327-L327</f>
        <v>1299986</v>
      </c>
      <c r="N327" s="72">
        <v>3803500</v>
      </c>
      <c r="O327" s="72">
        <v>3450000</v>
      </c>
      <c r="P327" s="72">
        <v>0</v>
      </c>
      <c r="Q327" s="323" t="s">
        <v>1344</v>
      </c>
      <c r="R327" s="267"/>
      <c r="S327" s="83"/>
    </row>
    <row r="328" spans="1:19" s="82" customFormat="1" ht="74.25" customHeight="1">
      <c r="A328" s="154"/>
      <c r="B328" s="153"/>
      <c r="C328" s="154"/>
      <c r="D328" s="155"/>
      <c r="E328" s="98" t="s">
        <v>7</v>
      </c>
      <c r="F328" s="64" t="s">
        <v>588</v>
      </c>
      <c r="G328" s="72">
        <f>SUM(H328,K328,N328,O328,P328)</f>
        <v>8557000</v>
      </c>
      <c r="H328" s="56">
        <v>0</v>
      </c>
      <c r="I328" s="56">
        <v>0</v>
      </c>
      <c r="J328" s="72">
        <f>H328-I328</f>
        <v>0</v>
      </c>
      <c r="K328" s="56">
        <v>1303500</v>
      </c>
      <c r="L328" s="56">
        <v>3514</v>
      </c>
      <c r="M328" s="56">
        <v>1300346</v>
      </c>
      <c r="N328" s="56">
        <v>6603500</v>
      </c>
      <c r="O328" s="56">
        <v>650000</v>
      </c>
      <c r="P328" s="56">
        <v>0</v>
      </c>
      <c r="Q328" s="324"/>
      <c r="R328" s="268"/>
    </row>
    <row r="329" spans="1:19" s="82" customFormat="1" ht="46.5" customHeight="1">
      <c r="A329" s="154"/>
      <c r="B329" s="153"/>
      <c r="C329" s="154"/>
      <c r="D329" s="155"/>
      <c r="E329" s="98" t="s">
        <v>8</v>
      </c>
      <c r="F329" s="103"/>
      <c r="G329" s="73">
        <f t="shared" ref="G329:P329" si="107">G328-G327</f>
        <v>0</v>
      </c>
      <c r="H329" s="73">
        <f t="shared" si="107"/>
        <v>0</v>
      </c>
      <c r="I329" s="73">
        <f t="shared" si="107"/>
        <v>0</v>
      </c>
      <c r="J329" s="73">
        <f t="shared" si="107"/>
        <v>0</v>
      </c>
      <c r="K329" s="73">
        <f t="shared" si="107"/>
        <v>0</v>
      </c>
      <c r="L329" s="73">
        <f t="shared" si="107"/>
        <v>0</v>
      </c>
      <c r="M329" s="73">
        <f t="shared" si="107"/>
        <v>360</v>
      </c>
      <c r="N329" s="73">
        <f t="shared" si="107"/>
        <v>2800000</v>
      </c>
      <c r="O329" s="73">
        <f t="shared" si="107"/>
        <v>-2800000</v>
      </c>
      <c r="P329" s="73">
        <f t="shared" si="107"/>
        <v>0</v>
      </c>
      <c r="Q329" s="325"/>
      <c r="R329" s="269"/>
      <c r="S329" s="83"/>
    </row>
    <row r="330" spans="1:19" s="82" customFormat="1" ht="50.25" customHeight="1">
      <c r="A330" s="153" t="s">
        <v>19</v>
      </c>
      <c r="B330" s="153" t="s">
        <v>582</v>
      </c>
      <c r="C330" s="153" t="s">
        <v>590</v>
      </c>
      <c r="D330" s="155" t="s">
        <v>579</v>
      </c>
      <c r="E330" s="98" t="s">
        <v>6</v>
      </c>
      <c r="F330" s="64" t="s">
        <v>591</v>
      </c>
      <c r="G330" s="72">
        <f>SUM(H330,K330,N330,O330,P330)</f>
        <v>35470000</v>
      </c>
      <c r="H330" s="72">
        <v>1903931</v>
      </c>
      <c r="I330" s="72">
        <v>1903931</v>
      </c>
      <c r="J330" s="72">
        <f>H330-I330</f>
        <v>0</v>
      </c>
      <c r="K330" s="72">
        <v>7508142</v>
      </c>
      <c r="L330" s="72">
        <v>7508142</v>
      </c>
      <c r="M330" s="72">
        <f>K330-L330</f>
        <v>0</v>
      </c>
      <c r="N330" s="72">
        <v>19810418</v>
      </c>
      <c r="O330" s="72">
        <v>2183000</v>
      </c>
      <c r="P330" s="72">
        <v>4064509</v>
      </c>
      <c r="Q330" s="165" t="s">
        <v>1343</v>
      </c>
      <c r="R330" s="267" t="s">
        <v>69</v>
      </c>
      <c r="S330" s="83"/>
    </row>
    <row r="331" spans="1:19" s="82" customFormat="1" ht="50.25" customHeight="1">
      <c r="A331" s="154"/>
      <c r="B331" s="153"/>
      <c r="C331" s="154"/>
      <c r="D331" s="155"/>
      <c r="E331" s="98" t="s">
        <v>7</v>
      </c>
      <c r="F331" s="64" t="s">
        <v>68</v>
      </c>
      <c r="G331" s="72">
        <f>SUM(H331,K331,N331,O331,P331)</f>
        <v>35470000</v>
      </c>
      <c r="H331" s="56">
        <v>1903931</v>
      </c>
      <c r="I331" s="56">
        <v>1903931</v>
      </c>
      <c r="J331" s="72">
        <f>H331-I331</f>
        <v>0</v>
      </c>
      <c r="K331" s="56">
        <v>7508142</v>
      </c>
      <c r="L331" s="72">
        <v>7508142</v>
      </c>
      <c r="M331" s="72">
        <f>K331-L331</f>
        <v>0</v>
      </c>
      <c r="N331" s="56">
        <v>19810418</v>
      </c>
      <c r="O331" s="56">
        <v>2183000</v>
      </c>
      <c r="P331" s="56">
        <v>4064509</v>
      </c>
      <c r="Q331" s="165"/>
      <c r="R331" s="268"/>
      <c r="S331" s="83"/>
    </row>
    <row r="332" spans="1:19" s="82" customFormat="1" ht="50.25" customHeight="1">
      <c r="A332" s="154"/>
      <c r="B332" s="153"/>
      <c r="C332" s="154"/>
      <c r="D332" s="155"/>
      <c r="E332" s="98" t="s">
        <v>8</v>
      </c>
      <c r="F332" s="103"/>
      <c r="G332" s="73">
        <f t="shared" ref="G332:P332" si="108">G331-G330</f>
        <v>0</v>
      </c>
      <c r="H332" s="73">
        <f t="shared" si="108"/>
        <v>0</v>
      </c>
      <c r="I332" s="73">
        <f t="shared" si="108"/>
        <v>0</v>
      </c>
      <c r="J332" s="73">
        <f t="shared" si="108"/>
        <v>0</v>
      </c>
      <c r="K332" s="73">
        <f t="shared" si="108"/>
        <v>0</v>
      </c>
      <c r="L332" s="73">
        <f t="shared" si="108"/>
        <v>0</v>
      </c>
      <c r="M332" s="73">
        <f t="shared" si="108"/>
        <v>0</v>
      </c>
      <c r="N332" s="73">
        <f t="shared" si="108"/>
        <v>0</v>
      </c>
      <c r="O332" s="73">
        <f t="shared" si="108"/>
        <v>0</v>
      </c>
      <c r="P332" s="73">
        <f t="shared" si="108"/>
        <v>0</v>
      </c>
      <c r="Q332" s="165"/>
      <c r="R332" s="269"/>
      <c r="S332" s="83"/>
    </row>
    <row r="333" spans="1:19" s="82" customFormat="1" ht="63" customHeight="1">
      <c r="A333" s="153" t="s">
        <v>19</v>
      </c>
      <c r="B333" s="153" t="s">
        <v>582</v>
      </c>
      <c r="C333" s="153" t="s">
        <v>593</v>
      </c>
      <c r="D333" s="155" t="s">
        <v>579</v>
      </c>
      <c r="E333" s="98" t="s">
        <v>6</v>
      </c>
      <c r="F333" s="64" t="s">
        <v>594</v>
      </c>
      <c r="G333" s="72">
        <f>SUM(H333,K333,N333,O333,P333)</f>
        <v>9420000</v>
      </c>
      <c r="H333" s="72">
        <v>540000</v>
      </c>
      <c r="I333" s="72">
        <v>540000</v>
      </c>
      <c r="J333" s="72">
        <f>H333-I333</f>
        <v>0</v>
      </c>
      <c r="K333" s="72">
        <v>1000000</v>
      </c>
      <c r="L333" s="72">
        <v>0</v>
      </c>
      <c r="M333" s="72">
        <f>K333-L333</f>
        <v>1000000</v>
      </c>
      <c r="N333" s="72">
        <v>1600000</v>
      </c>
      <c r="O333" s="72">
        <v>5280000</v>
      </c>
      <c r="P333" s="72">
        <v>1000000</v>
      </c>
      <c r="Q333" s="165" t="s">
        <v>1342</v>
      </c>
      <c r="R333" s="282"/>
      <c r="S333" s="83"/>
    </row>
    <row r="334" spans="1:19" s="82" customFormat="1" ht="63" customHeight="1">
      <c r="A334" s="154"/>
      <c r="B334" s="153"/>
      <c r="C334" s="153"/>
      <c r="D334" s="155"/>
      <c r="E334" s="98" t="s">
        <v>7</v>
      </c>
      <c r="F334" s="64" t="s">
        <v>594</v>
      </c>
      <c r="G334" s="72">
        <f>SUM(H334,K334,N334,O334,P334)</f>
        <v>9420000</v>
      </c>
      <c r="H334" s="56">
        <v>540000</v>
      </c>
      <c r="I334" s="56">
        <v>540000</v>
      </c>
      <c r="J334" s="72">
        <f>H334-I334</f>
        <v>0</v>
      </c>
      <c r="K334" s="56">
        <v>1000000</v>
      </c>
      <c r="L334" s="56">
        <v>0</v>
      </c>
      <c r="M334" s="56">
        <v>1000000</v>
      </c>
      <c r="N334" s="56">
        <v>1600000</v>
      </c>
      <c r="O334" s="56">
        <v>5280000</v>
      </c>
      <c r="P334" s="56">
        <v>1000000</v>
      </c>
      <c r="Q334" s="165"/>
      <c r="R334" s="283"/>
      <c r="S334" s="83"/>
    </row>
    <row r="335" spans="1:19" s="82" customFormat="1" ht="48.75" customHeight="1">
      <c r="A335" s="154"/>
      <c r="B335" s="153"/>
      <c r="C335" s="153"/>
      <c r="D335" s="155"/>
      <c r="E335" s="98" t="s">
        <v>8</v>
      </c>
      <c r="F335" s="103"/>
      <c r="G335" s="73">
        <f t="shared" ref="G335:P335" si="109">G334-G333</f>
        <v>0</v>
      </c>
      <c r="H335" s="73">
        <f t="shared" si="109"/>
        <v>0</v>
      </c>
      <c r="I335" s="73">
        <f t="shared" si="109"/>
        <v>0</v>
      </c>
      <c r="J335" s="73">
        <f t="shared" si="109"/>
        <v>0</v>
      </c>
      <c r="K335" s="73">
        <f t="shared" si="109"/>
        <v>0</v>
      </c>
      <c r="L335" s="73">
        <f t="shared" si="109"/>
        <v>0</v>
      </c>
      <c r="M335" s="73">
        <f t="shared" si="109"/>
        <v>0</v>
      </c>
      <c r="N335" s="73">
        <f t="shared" si="109"/>
        <v>0</v>
      </c>
      <c r="O335" s="73">
        <f t="shared" si="109"/>
        <v>0</v>
      </c>
      <c r="P335" s="73">
        <f t="shared" si="109"/>
        <v>0</v>
      </c>
      <c r="Q335" s="165"/>
      <c r="R335" s="284"/>
      <c r="S335" s="83"/>
    </row>
    <row r="336" spans="1:19" s="82" customFormat="1" ht="48.75" customHeight="1">
      <c r="A336" s="153" t="s">
        <v>19</v>
      </c>
      <c r="B336" s="153" t="s">
        <v>582</v>
      </c>
      <c r="C336" s="153" t="s">
        <v>596</v>
      </c>
      <c r="D336" s="155" t="s">
        <v>579</v>
      </c>
      <c r="E336" s="98" t="s">
        <v>6</v>
      </c>
      <c r="F336" s="103" t="s">
        <v>597</v>
      </c>
      <c r="G336" s="72">
        <f>SUM(H336,K336,N336,O336,P336)</f>
        <v>3477000</v>
      </c>
      <c r="H336" s="72">
        <v>1000000</v>
      </c>
      <c r="I336" s="72">
        <v>1000000</v>
      </c>
      <c r="J336" s="72">
        <f>H336-I336</f>
        <v>0</v>
      </c>
      <c r="K336" s="72">
        <v>1000000</v>
      </c>
      <c r="L336" s="72">
        <v>63971</v>
      </c>
      <c r="M336" s="72">
        <f>K336-L336</f>
        <v>936029</v>
      </c>
      <c r="N336" s="72">
        <v>1000000</v>
      </c>
      <c r="O336" s="72">
        <v>477000</v>
      </c>
      <c r="P336" s="72">
        <v>0</v>
      </c>
      <c r="Q336" s="165" t="s">
        <v>1341</v>
      </c>
      <c r="R336" s="267"/>
      <c r="S336" s="83"/>
    </row>
    <row r="337" spans="1:19" s="82" customFormat="1" ht="48.75" customHeight="1">
      <c r="A337" s="153"/>
      <c r="B337" s="153"/>
      <c r="C337" s="153"/>
      <c r="D337" s="155"/>
      <c r="E337" s="98" t="s">
        <v>7</v>
      </c>
      <c r="F337" s="103" t="s">
        <v>597</v>
      </c>
      <c r="G337" s="72">
        <f>SUM(H337,K337,N337,O337,P337)</f>
        <v>3477000</v>
      </c>
      <c r="H337" s="62">
        <v>1000000</v>
      </c>
      <c r="I337" s="62">
        <v>1000000</v>
      </c>
      <c r="J337" s="72">
        <f>H337-I337</f>
        <v>0</v>
      </c>
      <c r="K337" s="62">
        <v>1000000</v>
      </c>
      <c r="L337" s="62">
        <f>'[1]계속비사업조서(서식)'!L24</f>
        <v>65312</v>
      </c>
      <c r="M337" s="62">
        <f>K337-L337</f>
        <v>934688</v>
      </c>
      <c r="N337" s="62">
        <v>1000000</v>
      </c>
      <c r="O337" s="62">
        <v>477000</v>
      </c>
      <c r="P337" s="62">
        <v>0</v>
      </c>
      <c r="Q337" s="165"/>
      <c r="R337" s="268"/>
      <c r="S337" s="83"/>
    </row>
    <row r="338" spans="1:19" s="82" customFormat="1" ht="51" customHeight="1">
      <c r="A338" s="153"/>
      <c r="B338" s="153"/>
      <c r="C338" s="153"/>
      <c r="D338" s="155"/>
      <c r="E338" s="98" t="s">
        <v>8</v>
      </c>
      <c r="F338" s="103"/>
      <c r="G338" s="73">
        <f t="shared" ref="G338:P338" si="110">G337-G336</f>
        <v>0</v>
      </c>
      <c r="H338" s="73">
        <f t="shared" si="110"/>
        <v>0</v>
      </c>
      <c r="I338" s="73">
        <f t="shared" si="110"/>
        <v>0</v>
      </c>
      <c r="J338" s="73">
        <f t="shared" si="110"/>
        <v>0</v>
      </c>
      <c r="K338" s="73">
        <f t="shared" si="110"/>
        <v>0</v>
      </c>
      <c r="L338" s="73">
        <f t="shared" si="110"/>
        <v>1341</v>
      </c>
      <c r="M338" s="73">
        <f t="shared" si="110"/>
        <v>-1341</v>
      </c>
      <c r="N338" s="73">
        <f t="shared" si="110"/>
        <v>0</v>
      </c>
      <c r="O338" s="73">
        <f t="shared" si="110"/>
        <v>0</v>
      </c>
      <c r="P338" s="73">
        <f t="shared" si="110"/>
        <v>0</v>
      </c>
      <c r="Q338" s="165"/>
      <c r="R338" s="269"/>
      <c r="S338" s="83"/>
    </row>
    <row r="339" spans="1:19" s="82" customFormat="1" ht="68.25" customHeight="1">
      <c r="A339" s="153" t="s">
        <v>19</v>
      </c>
      <c r="B339" s="153" t="s">
        <v>582</v>
      </c>
      <c r="C339" s="153" t="s">
        <v>1170</v>
      </c>
      <c r="D339" s="155" t="s">
        <v>579</v>
      </c>
      <c r="E339" s="98" t="s">
        <v>6</v>
      </c>
      <c r="F339" s="103" t="s">
        <v>1171</v>
      </c>
      <c r="G339" s="72">
        <f>SUM(H339,K339,N339,O339,P339)</f>
        <v>20600000</v>
      </c>
      <c r="H339" s="73">
        <v>0</v>
      </c>
      <c r="I339" s="73">
        <v>0</v>
      </c>
      <c r="J339" s="72">
        <f>H339-I339</f>
        <v>0</v>
      </c>
      <c r="K339" s="72">
        <v>0</v>
      </c>
      <c r="L339" s="72">
        <v>0</v>
      </c>
      <c r="M339" s="72">
        <f>K339-L339</f>
        <v>0</v>
      </c>
      <c r="N339" s="72">
        <v>1000000</v>
      </c>
      <c r="O339" s="72">
        <v>10000000</v>
      </c>
      <c r="P339" s="72">
        <v>9600000</v>
      </c>
      <c r="Q339" s="165" t="s">
        <v>1340</v>
      </c>
      <c r="R339" s="277" t="s">
        <v>69</v>
      </c>
      <c r="S339" s="83"/>
    </row>
    <row r="340" spans="1:19" s="82" customFormat="1" ht="68.25" customHeight="1">
      <c r="A340" s="153"/>
      <c r="B340" s="153"/>
      <c r="C340" s="153"/>
      <c r="D340" s="155"/>
      <c r="E340" s="106" t="s">
        <v>143</v>
      </c>
      <c r="F340" s="103" t="s">
        <v>1171</v>
      </c>
      <c r="G340" s="72">
        <f>SUM(H340,K340,N340,O340,P340)</f>
        <v>20600000</v>
      </c>
      <c r="H340" s="62">
        <v>0</v>
      </c>
      <c r="I340" s="62">
        <v>0</v>
      </c>
      <c r="J340" s="72">
        <f>H340-I340</f>
        <v>0</v>
      </c>
      <c r="K340" s="62">
        <v>0</v>
      </c>
      <c r="L340" s="62">
        <v>0</v>
      </c>
      <c r="M340" s="62">
        <f>K340-L340</f>
        <v>0</v>
      </c>
      <c r="N340" s="62">
        <v>1000000</v>
      </c>
      <c r="O340" s="62">
        <v>10000000</v>
      </c>
      <c r="P340" s="62">
        <v>9600000</v>
      </c>
      <c r="Q340" s="165"/>
      <c r="R340" s="278"/>
      <c r="S340" s="83"/>
    </row>
    <row r="341" spans="1:19" s="82" customFormat="1" ht="45" customHeight="1">
      <c r="A341" s="153"/>
      <c r="B341" s="153"/>
      <c r="C341" s="153"/>
      <c r="D341" s="155"/>
      <c r="E341" s="98" t="s">
        <v>8</v>
      </c>
      <c r="F341" s="103"/>
      <c r="G341" s="73">
        <f t="shared" ref="G341:P341" si="111">G340-G339</f>
        <v>0</v>
      </c>
      <c r="H341" s="73">
        <f t="shared" si="111"/>
        <v>0</v>
      </c>
      <c r="I341" s="73">
        <f t="shared" si="111"/>
        <v>0</v>
      </c>
      <c r="J341" s="73">
        <f t="shared" si="111"/>
        <v>0</v>
      </c>
      <c r="K341" s="73">
        <f t="shared" si="111"/>
        <v>0</v>
      </c>
      <c r="L341" s="73">
        <f t="shared" si="111"/>
        <v>0</v>
      </c>
      <c r="M341" s="73">
        <f t="shared" si="111"/>
        <v>0</v>
      </c>
      <c r="N341" s="73">
        <f t="shared" si="111"/>
        <v>0</v>
      </c>
      <c r="O341" s="73">
        <f t="shared" si="111"/>
        <v>0</v>
      </c>
      <c r="P341" s="73">
        <f t="shared" si="111"/>
        <v>0</v>
      </c>
      <c r="Q341" s="165"/>
      <c r="R341" s="279"/>
      <c r="S341" s="83"/>
    </row>
    <row r="342" spans="1:19" s="82" customFormat="1" ht="58.5" customHeight="1">
      <c r="A342" s="180" t="s">
        <v>1172</v>
      </c>
      <c r="B342" s="180" t="s">
        <v>1173</v>
      </c>
      <c r="C342" s="180" t="s">
        <v>1174</v>
      </c>
      <c r="D342" s="199" t="s">
        <v>1175</v>
      </c>
      <c r="E342" s="106" t="s">
        <v>151</v>
      </c>
      <c r="F342" s="27" t="s">
        <v>18</v>
      </c>
      <c r="G342" s="72">
        <f>SUM(H342,K342,N342,O342,P342)</f>
        <v>1200000</v>
      </c>
      <c r="H342" s="73">
        <v>1200000</v>
      </c>
      <c r="I342" s="73">
        <v>300000</v>
      </c>
      <c r="J342" s="72">
        <f>H342-I342</f>
        <v>900000</v>
      </c>
      <c r="K342" s="72">
        <v>0</v>
      </c>
      <c r="L342" s="72">
        <v>0</v>
      </c>
      <c r="M342" s="72">
        <f>K342-L342</f>
        <v>0</v>
      </c>
      <c r="N342" s="72">
        <v>0</v>
      </c>
      <c r="O342" s="72">
        <v>0</v>
      </c>
      <c r="P342" s="72">
        <v>0</v>
      </c>
      <c r="Q342" s="165" t="s">
        <v>1339</v>
      </c>
      <c r="R342" s="277"/>
      <c r="S342" s="17"/>
    </row>
    <row r="343" spans="1:19" s="82" customFormat="1" ht="58.5" customHeight="1">
      <c r="A343" s="180"/>
      <c r="B343" s="180"/>
      <c r="C343" s="180"/>
      <c r="D343" s="199"/>
      <c r="E343" s="106" t="s">
        <v>143</v>
      </c>
      <c r="F343" s="103" t="s">
        <v>1176</v>
      </c>
      <c r="G343" s="72">
        <f>SUM(H343,K343,N343,O343,P343)</f>
        <v>1200000</v>
      </c>
      <c r="H343" s="73">
        <v>1200000</v>
      </c>
      <c r="I343" s="73">
        <v>991170</v>
      </c>
      <c r="J343" s="72">
        <f>H343-I343</f>
        <v>208830</v>
      </c>
      <c r="K343" s="72">
        <v>0</v>
      </c>
      <c r="L343" s="72">
        <v>0</v>
      </c>
      <c r="M343" s="72">
        <f>K343-L343</f>
        <v>0</v>
      </c>
      <c r="N343" s="62">
        <v>0</v>
      </c>
      <c r="O343" s="62">
        <v>0</v>
      </c>
      <c r="P343" s="62">
        <v>0</v>
      </c>
      <c r="Q343" s="165"/>
      <c r="R343" s="278"/>
    </row>
    <row r="344" spans="1:19" s="59" customFormat="1" ht="48.75" customHeight="1">
      <c r="A344" s="180"/>
      <c r="B344" s="180"/>
      <c r="C344" s="180"/>
      <c r="D344" s="199"/>
      <c r="E344" s="106" t="s">
        <v>919</v>
      </c>
      <c r="F344" s="19"/>
      <c r="G344" s="73">
        <f t="shared" ref="G344:P344" si="112">G343-G342</f>
        <v>0</v>
      </c>
      <c r="H344" s="73">
        <f t="shared" si="112"/>
        <v>0</v>
      </c>
      <c r="I344" s="73">
        <f t="shared" si="112"/>
        <v>691170</v>
      </c>
      <c r="J344" s="73">
        <f t="shared" si="112"/>
        <v>-691170</v>
      </c>
      <c r="K344" s="73">
        <f t="shared" si="112"/>
        <v>0</v>
      </c>
      <c r="L344" s="73">
        <f t="shared" si="112"/>
        <v>0</v>
      </c>
      <c r="M344" s="73">
        <f t="shared" si="112"/>
        <v>0</v>
      </c>
      <c r="N344" s="73">
        <f t="shared" si="112"/>
        <v>0</v>
      </c>
      <c r="O344" s="73">
        <f t="shared" si="112"/>
        <v>0</v>
      </c>
      <c r="P344" s="73">
        <f t="shared" si="112"/>
        <v>0</v>
      </c>
      <c r="Q344" s="165"/>
      <c r="R344" s="279"/>
      <c r="S344" s="58"/>
    </row>
    <row r="345" spans="1:19" s="82" customFormat="1" ht="49.5" customHeight="1">
      <c r="A345" s="180" t="s">
        <v>605</v>
      </c>
      <c r="B345" s="153" t="s">
        <v>606</v>
      </c>
      <c r="C345" s="153" t="s">
        <v>607</v>
      </c>
      <c r="D345" s="155" t="s">
        <v>608</v>
      </c>
      <c r="E345" s="98" t="s">
        <v>6</v>
      </c>
      <c r="F345" s="27" t="s">
        <v>1338</v>
      </c>
      <c r="G345" s="72">
        <f>SUM(H345,K345,N345,O345,P345)</f>
        <v>11339264</v>
      </c>
      <c r="H345" s="72">
        <v>9984645</v>
      </c>
      <c r="I345" s="72">
        <v>7566271</v>
      </c>
      <c r="J345" s="72">
        <f>H345-I345</f>
        <v>2418374</v>
      </c>
      <c r="K345" s="72">
        <v>1354619</v>
      </c>
      <c r="L345" s="72">
        <v>1445</v>
      </c>
      <c r="M345" s="72">
        <f>K345-L345</f>
        <v>1353174</v>
      </c>
      <c r="N345" s="72">
        <v>0</v>
      </c>
      <c r="O345" s="73">
        <v>0</v>
      </c>
      <c r="P345" s="72">
        <v>0</v>
      </c>
      <c r="Q345" s="165" t="s">
        <v>1337</v>
      </c>
      <c r="R345" s="267" t="s">
        <v>69</v>
      </c>
      <c r="S345" s="83"/>
    </row>
    <row r="346" spans="1:19" s="82" customFormat="1" ht="49.5" customHeight="1">
      <c r="A346" s="180"/>
      <c r="B346" s="154"/>
      <c r="C346" s="154"/>
      <c r="D346" s="155"/>
      <c r="E346" s="98" t="s">
        <v>7</v>
      </c>
      <c r="F346" s="103" t="s">
        <v>1245</v>
      </c>
      <c r="G346" s="72">
        <f>SUM(H346,K346,N346,O346,P346)</f>
        <v>11339264</v>
      </c>
      <c r="H346" s="72">
        <v>9984645</v>
      </c>
      <c r="I346" s="72">
        <v>8187537</v>
      </c>
      <c r="J346" s="72">
        <f>H346-I346</f>
        <v>1797108</v>
      </c>
      <c r="K346" s="72">
        <v>1354619</v>
      </c>
      <c r="L346" s="72">
        <v>1445</v>
      </c>
      <c r="M346" s="72">
        <f>K346-L346</f>
        <v>1353174</v>
      </c>
      <c r="N346" s="72">
        <v>0</v>
      </c>
      <c r="O346" s="73">
        <v>0</v>
      </c>
      <c r="P346" s="72">
        <v>0</v>
      </c>
      <c r="Q346" s="165"/>
      <c r="R346" s="268"/>
      <c r="S346" s="18"/>
    </row>
    <row r="347" spans="1:19" s="82" customFormat="1" ht="48" customHeight="1">
      <c r="A347" s="180"/>
      <c r="B347" s="154"/>
      <c r="C347" s="154"/>
      <c r="D347" s="155"/>
      <c r="E347" s="98" t="s">
        <v>8</v>
      </c>
      <c r="F347" s="103"/>
      <c r="G347" s="73">
        <f t="shared" ref="G347:P347" si="113">G346-G345</f>
        <v>0</v>
      </c>
      <c r="H347" s="73">
        <f t="shared" si="113"/>
        <v>0</v>
      </c>
      <c r="I347" s="73">
        <f t="shared" si="113"/>
        <v>621266</v>
      </c>
      <c r="J347" s="73">
        <f t="shared" si="113"/>
        <v>-621266</v>
      </c>
      <c r="K347" s="73">
        <f t="shared" si="113"/>
        <v>0</v>
      </c>
      <c r="L347" s="73">
        <f t="shared" si="113"/>
        <v>0</v>
      </c>
      <c r="M347" s="73">
        <f t="shared" si="113"/>
        <v>0</v>
      </c>
      <c r="N347" s="73">
        <f t="shared" si="113"/>
        <v>0</v>
      </c>
      <c r="O347" s="73">
        <f t="shared" si="113"/>
        <v>0</v>
      </c>
      <c r="P347" s="73">
        <f t="shared" si="113"/>
        <v>0</v>
      </c>
      <c r="Q347" s="165"/>
      <c r="R347" s="269"/>
      <c r="S347" s="83"/>
    </row>
    <row r="348" spans="1:19" s="82" customFormat="1" ht="54.75" customHeight="1">
      <c r="A348" s="180" t="s">
        <v>605</v>
      </c>
      <c r="B348" s="153" t="s">
        <v>606</v>
      </c>
      <c r="C348" s="153" t="s">
        <v>1247</v>
      </c>
      <c r="D348" s="155" t="s">
        <v>608</v>
      </c>
      <c r="E348" s="98" t="s">
        <v>6</v>
      </c>
      <c r="F348" s="27" t="s">
        <v>1248</v>
      </c>
      <c r="G348" s="72">
        <f>SUM(H348,K348,N348,O348,P348)</f>
        <v>5738391</v>
      </c>
      <c r="H348" s="72">
        <v>4842459</v>
      </c>
      <c r="I348" s="72">
        <v>4839725</v>
      </c>
      <c r="J348" s="72">
        <f>H348-I348</f>
        <v>2734</v>
      </c>
      <c r="K348" s="72">
        <v>895932</v>
      </c>
      <c r="L348" s="72">
        <v>686506</v>
      </c>
      <c r="M348" s="72">
        <f>K348-L348</f>
        <v>209426</v>
      </c>
      <c r="N348" s="72">
        <v>0</v>
      </c>
      <c r="O348" s="72">
        <v>0</v>
      </c>
      <c r="P348" s="72">
        <v>0</v>
      </c>
      <c r="Q348" s="165" t="s">
        <v>1336</v>
      </c>
      <c r="R348" s="267"/>
      <c r="S348" s="83"/>
    </row>
    <row r="349" spans="1:19" s="82" customFormat="1" ht="54.75" customHeight="1">
      <c r="A349" s="180"/>
      <c r="B349" s="154"/>
      <c r="C349" s="153"/>
      <c r="D349" s="155"/>
      <c r="E349" s="98" t="s">
        <v>7</v>
      </c>
      <c r="F349" s="103" t="s">
        <v>1248</v>
      </c>
      <c r="G349" s="72">
        <f>SUM(H349,K349,N349,O349,P349)</f>
        <v>5742620</v>
      </c>
      <c r="H349" s="72">
        <v>4842459</v>
      </c>
      <c r="I349" s="72">
        <v>4842459</v>
      </c>
      <c r="J349" s="72">
        <f>H349-I349</f>
        <v>0</v>
      </c>
      <c r="K349" s="72">
        <v>900161</v>
      </c>
      <c r="L349" s="72">
        <v>806634</v>
      </c>
      <c r="M349" s="72">
        <f>K349-L349</f>
        <v>93527</v>
      </c>
      <c r="N349" s="72">
        <v>0</v>
      </c>
      <c r="O349" s="72">
        <v>0</v>
      </c>
      <c r="P349" s="72">
        <v>0</v>
      </c>
      <c r="Q349" s="165"/>
      <c r="R349" s="268"/>
      <c r="S349" s="83"/>
    </row>
    <row r="350" spans="1:19" s="84" customFormat="1" ht="47.25" customHeight="1">
      <c r="A350" s="180"/>
      <c r="B350" s="154"/>
      <c r="C350" s="153"/>
      <c r="D350" s="155"/>
      <c r="E350" s="98" t="s">
        <v>8</v>
      </c>
      <c r="F350" s="103"/>
      <c r="G350" s="73">
        <f t="shared" ref="G350:P350" si="114">G349-G348</f>
        <v>4229</v>
      </c>
      <c r="H350" s="73">
        <f t="shared" si="114"/>
        <v>0</v>
      </c>
      <c r="I350" s="73">
        <f t="shared" si="114"/>
        <v>2734</v>
      </c>
      <c r="J350" s="73">
        <f t="shared" si="114"/>
        <v>-2734</v>
      </c>
      <c r="K350" s="73">
        <f t="shared" si="114"/>
        <v>4229</v>
      </c>
      <c r="L350" s="73">
        <f t="shared" si="114"/>
        <v>120128</v>
      </c>
      <c r="M350" s="73">
        <f t="shared" si="114"/>
        <v>-115899</v>
      </c>
      <c r="N350" s="73">
        <f t="shared" si="114"/>
        <v>0</v>
      </c>
      <c r="O350" s="73">
        <f t="shared" si="114"/>
        <v>0</v>
      </c>
      <c r="P350" s="73">
        <f t="shared" si="114"/>
        <v>0</v>
      </c>
      <c r="Q350" s="165"/>
      <c r="R350" s="269"/>
      <c r="S350" s="65"/>
    </row>
    <row r="351" spans="1:19" s="82" customFormat="1" ht="64.5" customHeight="1">
      <c r="A351" s="180" t="s">
        <v>605</v>
      </c>
      <c r="B351" s="153" t="s">
        <v>606</v>
      </c>
      <c r="C351" s="153" t="s">
        <v>1249</v>
      </c>
      <c r="D351" s="155" t="s">
        <v>608</v>
      </c>
      <c r="E351" s="98" t="s">
        <v>6</v>
      </c>
      <c r="F351" s="103" t="s">
        <v>613</v>
      </c>
      <c r="G351" s="72">
        <f>SUM(H351,K351,N351,O351,P351)</f>
        <v>11920000</v>
      </c>
      <c r="H351" s="72">
        <v>564000</v>
      </c>
      <c r="I351" s="72">
        <v>507000</v>
      </c>
      <c r="J351" s="72">
        <f>H351-I351</f>
        <v>57000</v>
      </c>
      <c r="K351" s="72">
        <v>9454030</v>
      </c>
      <c r="L351" s="72">
        <v>2547666</v>
      </c>
      <c r="M351" s="72">
        <f>K351-L351</f>
        <v>6906364</v>
      </c>
      <c r="N351" s="72">
        <v>1142000</v>
      </c>
      <c r="O351" s="72">
        <v>380000</v>
      </c>
      <c r="P351" s="72">
        <v>379970</v>
      </c>
      <c r="Q351" s="322" t="s">
        <v>1335</v>
      </c>
      <c r="R351" s="267"/>
      <c r="S351" s="17"/>
    </row>
    <row r="352" spans="1:19" s="82" customFormat="1" ht="64.5" customHeight="1">
      <c r="A352" s="180"/>
      <c r="B352" s="154"/>
      <c r="C352" s="153"/>
      <c r="D352" s="155"/>
      <c r="E352" s="98" t="s">
        <v>7</v>
      </c>
      <c r="F352" s="103" t="s">
        <v>615</v>
      </c>
      <c r="G352" s="72">
        <f>SUM(H352,K352,N352,O352,P352)</f>
        <v>11920000</v>
      </c>
      <c r="H352" s="72">
        <v>564000</v>
      </c>
      <c r="I352" s="72">
        <v>564000</v>
      </c>
      <c r="J352" s="72">
        <f>H352-I352</f>
        <v>0</v>
      </c>
      <c r="K352" s="72">
        <v>9454030</v>
      </c>
      <c r="L352" s="72">
        <v>3006080</v>
      </c>
      <c r="M352" s="72">
        <f>K352-L352</f>
        <v>6447950</v>
      </c>
      <c r="N352" s="72">
        <v>1142000</v>
      </c>
      <c r="O352" s="72">
        <v>380000</v>
      </c>
      <c r="P352" s="72">
        <v>379970</v>
      </c>
      <c r="Q352" s="322"/>
      <c r="R352" s="268"/>
      <c r="S352" s="83"/>
    </row>
    <row r="353" spans="1:19" s="82" customFormat="1" ht="42.75" customHeight="1">
      <c r="A353" s="180"/>
      <c r="B353" s="154"/>
      <c r="C353" s="153"/>
      <c r="D353" s="155"/>
      <c r="E353" s="98" t="s">
        <v>8</v>
      </c>
      <c r="F353" s="103"/>
      <c r="G353" s="73">
        <f t="shared" ref="G353:P353" si="115">G352-G351</f>
        <v>0</v>
      </c>
      <c r="H353" s="73">
        <f t="shared" si="115"/>
        <v>0</v>
      </c>
      <c r="I353" s="73">
        <f t="shared" si="115"/>
        <v>57000</v>
      </c>
      <c r="J353" s="73">
        <f t="shared" si="115"/>
        <v>-57000</v>
      </c>
      <c r="K353" s="73">
        <f t="shared" si="115"/>
        <v>0</v>
      </c>
      <c r="L353" s="73">
        <f t="shared" si="115"/>
        <v>458414</v>
      </c>
      <c r="M353" s="73">
        <f t="shared" si="115"/>
        <v>-458414</v>
      </c>
      <c r="N353" s="73">
        <f t="shared" si="115"/>
        <v>0</v>
      </c>
      <c r="O353" s="73">
        <f t="shared" si="115"/>
        <v>0</v>
      </c>
      <c r="P353" s="73">
        <f t="shared" si="115"/>
        <v>0</v>
      </c>
      <c r="Q353" s="322"/>
      <c r="R353" s="269"/>
      <c r="S353" s="83"/>
    </row>
    <row r="354" spans="1:19" s="82" customFormat="1" ht="67.5" customHeight="1">
      <c r="A354" s="177" t="s">
        <v>605</v>
      </c>
      <c r="B354" s="177" t="s">
        <v>1252</v>
      </c>
      <c r="C354" s="177" t="s">
        <v>616</v>
      </c>
      <c r="D354" s="155" t="s">
        <v>608</v>
      </c>
      <c r="E354" s="98" t="s">
        <v>6</v>
      </c>
      <c r="F354" s="27" t="s">
        <v>1254</v>
      </c>
      <c r="G354" s="72">
        <f>SUM(H354,K354,N354,O354,P354)</f>
        <v>6000000</v>
      </c>
      <c r="H354" s="72">
        <v>0</v>
      </c>
      <c r="I354" s="72">
        <v>0</v>
      </c>
      <c r="J354" s="72">
        <f>H354-I354</f>
        <v>0</v>
      </c>
      <c r="K354" s="72">
        <v>0</v>
      </c>
      <c r="L354" s="72">
        <v>0</v>
      </c>
      <c r="M354" s="72">
        <f>K354-L354</f>
        <v>0</v>
      </c>
      <c r="N354" s="72">
        <v>122000</v>
      </c>
      <c r="O354" s="72">
        <v>3200000</v>
      </c>
      <c r="P354" s="72">
        <v>2678000</v>
      </c>
      <c r="Q354" s="322" t="s">
        <v>1334</v>
      </c>
      <c r="R354" s="267"/>
      <c r="S354" s="83"/>
    </row>
    <row r="355" spans="1:19" s="82" customFormat="1" ht="67.5" customHeight="1">
      <c r="A355" s="177"/>
      <c r="B355" s="177"/>
      <c r="C355" s="177"/>
      <c r="D355" s="155"/>
      <c r="E355" s="98" t="s">
        <v>7</v>
      </c>
      <c r="F355" s="103" t="s">
        <v>1254</v>
      </c>
      <c r="G355" s="72">
        <f>SUM(H355,K355,N355,O355,P355)</f>
        <v>6000000</v>
      </c>
      <c r="H355" s="72">
        <v>0</v>
      </c>
      <c r="I355" s="72">
        <v>0</v>
      </c>
      <c r="J355" s="72">
        <f>H355-I355</f>
        <v>0</v>
      </c>
      <c r="K355" s="72">
        <v>0</v>
      </c>
      <c r="L355" s="72">
        <v>0</v>
      </c>
      <c r="M355" s="72">
        <f>K355-L355</f>
        <v>0</v>
      </c>
      <c r="N355" s="72">
        <v>122000</v>
      </c>
      <c r="O355" s="72">
        <v>3200000</v>
      </c>
      <c r="P355" s="72">
        <v>2678000</v>
      </c>
      <c r="Q355" s="322"/>
      <c r="R355" s="268"/>
      <c r="S355" s="83"/>
    </row>
    <row r="356" spans="1:19" s="82" customFormat="1" ht="42.75" customHeight="1">
      <c r="A356" s="177"/>
      <c r="B356" s="177"/>
      <c r="C356" s="177"/>
      <c r="D356" s="155"/>
      <c r="E356" s="98" t="s">
        <v>8</v>
      </c>
      <c r="F356" s="103"/>
      <c r="G356" s="73">
        <f t="shared" ref="G356:P356" si="116">G355-G354</f>
        <v>0</v>
      </c>
      <c r="H356" s="73">
        <f t="shared" si="116"/>
        <v>0</v>
      </c>
      <c r="I356" s="73">
        <f t="shared" si="116"/>
        <v>0</v>
      </c>
      <c r="J356" s="73">
        <f t="shared" si="116"/>
        <v>0</v>
      </c>
      <c r="K356" s="73">
        <f t="shared" si="116"/>
        <v>0</v>
      </c>
      <c r="L356" s="73">
        <f t="shared" si="116"/>
        <v>0</v>
      </c>
      <c r="M356" s="73">
        <f t="shared" si="116"/>
        <v>0</v>
      </c>
      <c r="N356" s="73">
        <f t="shared" si="116"/>
        <v>0</v>
      </c>
      <c r="O356" s="73">
        <f t="shared" si="116"/>
        <v>0</v>
      </c>
      <c r="P356" s="73">
        <f t="shared" si="116"/>
        <v>0</v>
      </c>
      <c r="Q356" s="322"/>
      <c r="R356" s="269"/>
      <c r="S356" s="83"/>
    </row>
    <row r="357" spans="1:19" s="82" customFormat="1" ht="57.75" customHeight="1">
      <c r="A357" s="153" t="s">
        <v>9</v>
      </c>
      <c r="B357" s="153" t="s">
        <v>10</v>
      </c>
      <c r="C357" s="153" t="s">
        <v>11</v>
      </c>
      <c r="D357" s="199" t="s">
        <v>608</v>
      </c>
      <c r="E357" s="106" t="s">
        <v>6</v>
      </c>
      <c r="F357" s="103" t="s">
        <v>622</v>
      </c>
      <c r="G357" s="72">
        <f>SUM(H357,K357,N357,O357,P357)</f>
        <v>49500000</v>
      </c>
      <c r="H357" s="72">
        <v>0</v>
      </c>
      <c r="I357" s="72">
        <v>0</v>
      </c>
      <c r="J357" s="72">
        <f>H357-I357</f>
        <v>0</v>
      </c>
      <c r="K357" s="72">
        <v>25000000</v>
      </c>
      <c r="L357" s="72">
        <v>6215295</v>
      </c>
      <c r="M357" s="72">
        <f>K357-L357</f>
        <v>18784705</v>
      </c>
      <c r="N357" s="72">
        <v>11198000</v>
      </c>
      <c r="O357" s="72">
        <v>13302000</v>
      </c>
      <c r="P357" s="72">
        <v>0</v>
      </c>
      <c r="Q357" s="165" t="s">
        <v>1333</v>
      </c>
      <c r="R357" s="267"/>
      <c r="S357" s="83"/>
    </row>
    <row r="358" spans="1:19" s="82" customFormat="1" ht="57.75" customHeight="1">
      <c r="A358" s="154"/>
      <c r="B358" s="154"/>
      <c r="C358" s="154"/>
      <c r="D358" s="199"/>
      <c r="E358" s="106" t="s">
        <v>7</v>
      </c>
      <c r="F358" s="103" t="s">
        <v>622</v>
      </c>
      <c r="G358" s="72">
        <f>SUM(H358,K358,N358,O358,P358)</f>
        <v>49500000</v>
      </c>
      <c r="H358" s="62">
        <v>0</v>
      </c>
      <c r="I358" s="62">
        <v>0</v>
      </c>
      <c r="J358" s="72">
        <f>H358-I358</f>
        <v>0</v>
      </c>
      <c r="K358" s="62">
        <v>25000000</v>
      </c>
      <c r="L358" s="62">
        <v>6583492</v>
      </c>
      <c r="M358" s="62">
        <f>K358-L358</f>
        <v>18416508</v>
      </c>
      <c r="N358" s="62">
        <v>15000000</v>
      </c>
      <c r="O358" s="62">
        <v>9500000</v>
      </c>
      <c r="P358" s="62">
        <v>0</v>
      </c>
      <c r="Q358" s="165"/>
      <c r="R358" s="268"/>
      <c r="S358" s="83"/>
    </row>
    <row r="359" spans="1:19" s="82" customFormat="1" ht="46.5" customHeight="1">
      <c r="A359" s="154"/>
      <c r="B359" s="154"/>
      <c r="C359" s="154"/>
      <c r="D359" s="199"/>
      <c r="E359" s="106" t="s">
        <v>8</v>
      </c>
      <c r="F359" s="103"/>
      <c r="G359" s="73">
        <f t="shared" ref="G359:P359" si="117">G358-G357</f>
        <v>0</v>
      </c>
      <c r="H359" s="73">
        <f t="shared" si="117"/>
        <v>0</v>
      </c>
      <c r="I359" s="73">
        <f t="shared" si="117"/>
        <v>0</v>
      </c>
      <c r="J359" s="73">
        <f t="shared" si="117"/>
        <v>0</v>
      </c>
      <c r="K359" s="73">
        <f t="shared" si="117"/>
        <v>0</v>
      </c>
      <c r="L359" s="73">
        <f t="shared" si="117"/>
        <v>368197</v>
      </c>
      <c r="M359" s="73">
        <f t="shared" si="117"/>
        <v>-368197</v>
      </c>
      <c r="N359" s="73">
        <f t="shared" si="117"/>
        <v>3802000</v>
      </c>
      <c r="O359" s="73">
        <f t="shared" si="117"/>
        <v>-3802000</v>
      </c>
      <c r="P359" s="73">
        <f t="shared" si="117"/>
        <v>0</v>
      </c>
      <c r="Q359" s="165"/>
      <c r="R359" s="269"/>
      <c r="S359" s="83"/>
    </row>
    <row r="360" spans="1:19" s="82" customFormat="1" ht="52.5" customHeight="1">
      <c r="A360" s="153" t="s">
        <v>625</v>
      </c>
      <c r="B360" s="153" t="s">
        <v>626</v>
      </c>
      <c r="C360" s="153" t="s">
        <v>1260</v>
      </c>
      <c r="D360" s="155" t="s">
        <v>608</v>
      </c>
      <c r="E360" s="98" t="s">
        <v>6</v>
      </c>
      <c r="F360" s="103" t="s">
        <v>1261</v>
      </c>
      <c r="G360" s="72">
        <f>SUM(H360,K360,N360,O360,P360)</f>
        <v>1600268</v>
      </c>
      <c r="H360" s="72">
        <v>0</v>
      </c>
      <c r="I360" s="72">
        <v>0</v>
      </c>
      <c r="J360" s="72">
        <f>H360-I360</f>
        <v>0</v>
      </c>
      <c r="K360" s="72">
        <v>0</v>
      </c>
      <c r="L360" s="72">
        <v>0</v>
      </c>
      <c r="M360" s="72">
        <f>K360-L360</f>
        <v>0</v>
      </c>
      <c r="N360" s="72">
        <f>684242+4026</f>
        <v>688268</v>
      </c>
      <c r="O360" s="16">
        <v>912000</v>
      </c>
      <c r="P360" s="72">
        <v>0</v>
      </c>
      <c r="Q360" s="165" t="s">
        <v>1332</v>
      </c>
      <c r="R360" s="267"/>
      <c r="S360" s="83"/>
    </row>
    <row r="361" spans="1:19" s="82" customFormat="1" ht="52.5" customHeight="1">
      <c r="A361" s="153"/>
      <c r="B361" s="153"/>
      <c r="C361" s="153"/>
      <c r="D361" s="155"/>
      <c r="E361" s="98" t="s">
        <v>7</v>
      </c>
      <c r="F361" s="103" t="s">
        <v>1261</v>
      </c>
      <c r="G361" s="72">
        <f>SUM(H361,K361,N361,O361,P361)</f>
        <v>1600268</v>
      </c>
      <c r="H361" s="72">
        <v>0</v>
      </c>
      <c r="I361" s="72">
        <v>0</v>
      </c>
      <c r="J361" s="72">
        <f>H361-I361</f>
        <v>0</v>
      </c>
      <c r="K361" s="72">
        <v>0</v>
      </c>
      <c r="L361" s="72">
        <v>0</v>
      </c>
      <c r="M361" s="72">
        <f>K361-L361</f>
        <v>0</v>
      </c>
      <c r="N361" s="72">
        <v>688268</v>
      </c>
      <c r="O361" s="72">
        <v>912000</v>
      </c>
      <c r="P361" s="72">
        <v>0</v>
      </c>
      <c r="Q361" s="165"/>
      <c r="R361" s="268"/>
      <c r="S361" s="83"/>
    </row>
    <row r="362" spans="1:19" s="82" customFormat="1" ht="48" customHeight="1">
      <c r="A362" s="153"/>
      <c r="B362" s="153"/>
      <c r="C362" s="153"/>
      <c r="D362" s="155"/>
      <c r="E362" s="98" t="s">
        <v>8</v>
      </c>
      <c r="F362" s="103"/>
      <c r="G362" s="73">
        <f t="shared" ref="G362:P362" si="118">G361-G360</f>
        <v>0</v>
      </c>
      <c r="H362" s="73">
        <f t="shared" si="118"/>
        <v>0</v>
      </c>
      <c r="I362" s="73">
        <f t="shared" si="118"/>
        <v>0</v>
      </c>
      <c r="J362" s="73">
        <f t="shared" si="118"/>
        <v>0</v>
      </c>
      <c r="K362" s="73">
        <f t="shared" si="118"/>
        <v>0</v>
      </c>
      <c r="L362" s="73">
        <f t="shared" si="118"/>
        <v>0</v>
      </c>
      <c r="M362" s="73">
        <f t="shared" si="118"/>
        <v>0</v>
      </c>
      <c r="N362" s="73">
        <f t="shared" si="118"/>
        <v>0</v>
      </c>
      <c r="O362" s="73">
        <f t="shared" si="118"/>
        <v>0</v>
      </c>
      <c r="P362" s="73">
        <f t="shared" si="118"/>
        <v>0</v>
      </c>
      <c r="Q362" s="165"/>
      <c r="R362" s="269"/>
      <c r="S362" s="83"/>
    </row>
    <row r="363" spans="1:19" s="82" customFormat="1" ht="58.5" customHeight="1">
      <c r="A363" s="153" t="s">
        <v>625</v>
      </c>
      <c r="B363" s="153" t="s">
        <v>626</v>
      </c>
      <c r="C363" s="153" t="s">
        <v>628</v>
      </c>
      <c r="D363" s="155" t="s">
        <v>608</v>
      </c>
      <c r="E363" s="98" t="s">
        <v>6</v>
      </c>
      <c r="F363" s="103" t="s">
        <v>629</v>
      </c>
      <c r="G363" s="72">
        <f>SUM(H363,K363,N363,O363,P363)</f>
        <v>1292400</v>
      </c>
      <c r="H363" s="72">
        <v>0</v>
      </c>
      <c r="I363" s="72">
        <v>0</v>
      </c>
      <c r="J363" s="72">
        <f>H363-I363</f>
        <v>0</v>
      </c>
      <c r="K363" s="72">
        <v>0</v>
      </c>
      <c r="L363" s="72">
        <v>0</v>
      </c>
      <c r="M363" s="72">
        <f>K363-L363</f>
        <v>0</v>
      </c>
      <c r="N363" s="72">
        <f>330000+23537+2376+144029</f>
        <v>499942</v>
      </c>
      <c r="O363" s="16">
        <v>792458</v>
      </c>
      <c r="P363" s="72">
        <v>0</v>
      </c>
      <c r="Q363" s="165" t="s">
        <v>1332</v>
      </c>
      <c r="R363" s="267"/>
      <c r="S363" s="83"/>
    </row>
    <row r="364" spans="1:19" s="82" customFormat="1" ht="58.5" customHeight="1">
      <c r="A364" s="153"/>
      <c r="B364" s="153"/>
      <c r="C364" s="153"/>
      <c r="D364" s="155"/>
      <c r="E364" s="98" t="s">
        <v>7</v>
      </c>
      <c r="F364" s="103" t="s">
        <v>629</v>
      </c>
      <c r="G364" s="72">
        <f>SUM(H364,K364,N364,O364,P364)</f>
        <v>1292400</v>
      </c>
      <c r="H364" s="72">
        <v>0</v>
      </c>
      <c r="I364" s="72">
        <v>0</v>
      </c>
      <c r="J364" s="72">
        <f>H364-I364</f>
        <v>0</v>
      </c>
      <c r="K364" s="72">
        <v>0</v>
      </c>
      <c r="L364" s="72">
        <v>0</v>
      </c>
      <c r="M364" s="72">
        <f>K364-L364</f>
        <v>0</v>
      </c>
      <c r="N364" s="72">
        <v>499942</v>
      </c>
      <c r="O364" s="72">
        <v>792458</v>
      </c>
      <c r="P364" s="72">
        <v>0</v>
      </c>
      <c r="Q364" s="165"/>
      <c r="R364" s="268"/>
      <c r="S364" s="83"/>
    </row>
    <row r="365" spans="1:19" s="84" customFormat="1" ht="47.25" customHeight="1">
      <c r="A365" s="153"/>
      <c r="B365" s="153"/>
      <c r="C365" s="153"/>
      <c r="D365" s="155"/>
      <c r="E365" s="98" t="s">
        <v>8</v>
      </c>
      <c r="F365" s="103"/>
      <c r="G365" s="73">
        <f t="shared" ref="G365:P365" si="119">G364-G363</f>
        <v>0</v>
      </c>
      <c r="H365" s="73">
        <f t="shared" si="119"/>
        <v>0</v>
      </c>
      <c r="I365" s="73">
        <f t="shared" si="119"/>
        <v>0</v>
      </c>
      <c r="J365" s="73">
        <f t="shared" si="119"/>
        <v>0</v>
      </c>
      <c r="K365" s="73">
        <f t="shared" si="119"/>
        <v>0</v>
      </c>
      <c r="L365" s="73">
        <f t="shared" si="119"/>
        <v>0</v>
      </c>
      <c r="M365" s="73">
        <f t="shared" si="119"/>
        <v>0</v>
      </c>
      <c r="N365" s="73">
        <f t="shared" si="119"/>
        <v>0</v>
      </c>
      <c r="O365" s="73">
        <f t="shared" si="119"/>
        <v>0</v>
      </c>
      <c r="P365" s="73">
        <f t="shared" si="119"/>
        <v>0</v>
      </c>
      <c r="Q365" s="165"/>
      <c r="R365" s="269"/>
      <c r="S365" s="65"/>
    </row>
    <row r="366" spans="1:19" s="82" customFormat="1" ht="54" customHeight="1">
      <c r="A366" s="153" t="s">
        <v>625</v>
      </c>
      <c r="B366" s="153" t="s">
        <v>626</v>
      </c>
      <c r="C366" s="153" t="s">
        <v>20</v>
      </c>
      <c r="D366" s="155" t="s">
        <v>608</v>
      </c>
      <c r="E366" s="98" t="s">
        <v>6</v>
      </c>
      <c r="F366" s="103" t="s">
        <v>1265</v>
      </c>
      <c r="G366" s="72">
        <f>SUM(H366,K366,N366,O366,P366)</f>
        <v>4744413</v>
      </c>
      <c r="H366" s="72">
        <v>477413</v>
      </c>
      <c r="I366" s="72">
        <v>1760</v>
      </c>
      <c r="J366" s="72">
        <f>H366-I366</f>
        <v>475653</v>
      </c>
      <c r="K366" s="72">
        <v>302000</v>
      </c>
      <c r="L366" s="72">
        <v>0</v>
      </c>
      <c r="M366" s="72">
        <f>K366-L366</f>
        <v>302000</v>
      </c>
      <c r="N366" s="72">
        <v>242000</v>
      </c>
      <c r="O366" s="72">
        <v>3723000</v>
      </c>
      <c r="P366" s="72">
        <v>0</v>
      </c>
      <c r="Q366" s="165" t="s">
        <v>1331</v>
      </c>
      <c r="R366" s="267"/>
      <c r="S366" s="83"/>
    </row>
    <row r="367" spans="1:19" s="82" customFormat="1" ht="54" customHeight="1">
      <c r="A367" s="153"/>
      <c r="B367" s="153"/>
      <c r="C367" s="153"/>
      <c r="D367" s="155"/>
      <c r="E367" s="98" t="s">
        <v>7</v>
      </c>
      <c r="F367" s="103" t="s">
        <v>1265</v>
      </c>
      <c r="G367" s="72">
        <f>SUM(H367,K367,N367,O367,P367)</f>
        <v>4744413</v>
      </c>
      <c r="H367" s="72">
        <v>477413</v>
      </c>
      <c r="I367" s="72">
        <v>105975</v>
      </c>
      <c r="J367" s="72">
        <f>H367-I367</f>
        <v>371438</v>
      </c>
      <c r="K367" s="72">
        <v>302000</v>
      </c>
      <c r="L367" s="72">
        <v>0</v>
      </c>
      <c r="M367" s="72">
        <f>K367-L367</f>
        <v>302000</v>
      </c>
      <c r="N367" s="72">
        <v>242000</v>
      </c>
      <c r="O367" s="72">
        <v>3723000</v>
      </c>
      <c r="P367" s="72">
        <v>0</v>
      </c>
      <c r="Q367" s="165"/>
      <c r="R367" s="268"/>
    </row>
    <row r="368" spans="1:19" s="84" customFormat="1" ht="54" customHeight="1">
      <c r="A368" s="153"/>
      <c r="B368" s="153"/>
      <c r="C368" s="153"/>
      <c r="D368" s="155"/>
      <c r="E368" s="98" t="s">
        <v>8</v>
      </c>
      <c r="F368" s="103"/>
      <c r="G368" s="73">
        <f t="shared" ref="G368:P368" si="120">G367-G366</f>
        <v>0</v>
      </c>
      <c r="H368" s="73">
        <f t="shared" si="120"/>
        <v>0</v>
      </c>
      <c r="I368" s="73">
        <f t="shared" si="120"/>
        <v>104215</v>
      </c>
      <c r="J368" s="73">
        <f t="shared" si="120"/>
        <v>-104215</v>
      </c>
      <c r="K368" s="73">
        <f t="shared" si="120"/>
        <v>0</v>
      </c>
      <c r="L368" s="73">
        <f t="shared" si="120"/>
        <v>0</v>
      </c>
      <c r="M368" s="73">
        <f t="shared" si="120"/>
        <v>0</v>
      </c>
      <c r="N368" s="73">
        <f t="shared" si="120"/>
        <v>0</v>
      </c>
      <c r="O368" s="73">
        <f t="shared" si="120"/>
        <v>0</v>
      </c>
      <c r="P368" s="73">
        <f t="shared" si="120"/>
        <v>0</v>
      </c>
      <c r="Q368" s="165"/>
      <c r="R368" s="269"/>
      <c r="S368" s="65"/>
    </row>
    <row r="369" spans="1:19" s="82" customFormat="1" ht="69.75" customHeight="1">
      <c r="A369" s="153" t="s">
        <v>642</v>
      </c>
      <c r="B369" s="153" t="s">
        <v>643</v>
      </c>
      <c r="C369" s="153" t="s">
        <v>644</v>
      </c>
      <c r="D369" s="155" t="s">
        <v>645</v>
      </c>
      <c r="E369" s="98" t="s">
        <v>6</v>
      </c>
      <c r="F369" s="103" t="s">
        <v>646</v>
      </c>
      <c r="G369" s="72">
        <f>SUM(H369,K369,N369,O369,P369)</f>
        <v>4900000</v>
      </c>
      <c r="H369" s="72">
        <v>0</v>
      </c>
      <c r="I369" s="72">
        <v>0</v>
      </c>
      <c r="J369" s="72">
        <f>H369-I369</f>
        <v>0</v>
      </c>
      <c r="K369" s="72">
        <v>0</v>
      </c>
      <c r="L369" s="72">
        <v>0</v>
      </c>
      <c r="M369" s="72">
        <f>K369-L369</f>
        <v>0</v>
      </c>
      <c r="N369" s="72">
        <v>2598908</v>
      </c>
      <c r="O369" s="72">
        <v>2301092</v>
      </c>
      <c r="P369" s="72">
        <v>0</v>
      </c>
      <c r="Q369" s="165" t="s">
        <v>1330</v>
      </c>
      <c r="R369" s="267"/>
      <c r="S369" s="83"/>
    </row>
    <row r="370" spans="1:19" s="82" customFormat="1" ht="69.75" customHeight="1">
      <c r="A370" s="154"/>
      <c r="B370" s="154"/>
      <c r="C370" s="154"/>
      <c r="D370" s="155"/>
      <c r="E370" s="98" t="s">
        <v>7</v>
      </c>
      <c r="F370" s="103" t="s">
        <v>646</v>
      </c>
      <c r="G370" s="72">
        <f>SUM(H370,K370,N370,O370,P370)</f>
        <v>4900000</v>
      </c>
      <c r="H370" s="72">
        <v>0</v>
      </c>
      <c r="I370" s="72">
        <v>0</v>
      </c>
      <c r="J370" s="72">
        <f>H370-I370</f>
        <v>0</v>
      </c>
      <c r="K370" s="72">
        <v>0</v>
      </c>
      <c r="L370" s="72">
        <v>0</v>
      </c>
      <c r="M370" s="72">
        <f>K370-L370</f>
        <v>0</v>
      </c>
      <c r="N370" s="72">
        <v>2598908</v>
      </c>
      <c r="O370" s="72">
        <v>2301092</v>
      </c>
      <c r="P370" s="72">
        <v>0</v>
      </c>
      <c r="Q370" s="165"/>
      <c r="R370" s="268"/>
      <c r="S370" s="83"/>
    </row>
    <row r="371" spans="1:19" s="84" customFormat="1" ht="47.25" customHeight="1">
      <c r="A371" s="154"/>
      <c r="B371" s="154"/>
      <c r="C371" s="154"/>
      <c r="D371" s="155"/>
      <c r="E371" s="98" t="s">
        <v>8</v>
      </c>
      <c r="F371" s="103"/>
      <c r="G371" s="73">
        <f t="shared" ref="G371:P371" si="121">G370-G369</f>
        <v>0</v>
      </c>
      <c r="H371" s="73">
        <f t="shared" si="121"/>
        <v>0</v>
      </c>
      <c r="I371" s="73">
        <f t="shared" si="121"/>
        <v>0</v>
      </c>
      <c r="J371" s="73">
        <f t="shared" si="121"/>
        <v>0</v>
      </c>
      <c r="K371" s="73">
        <f t="shared" si="121"/>
        <v>0</v>
      </c>
      <c r="L371" s="73">
        <f t="shared" si="121"/>
        <v>0</v>
      </c>
      <c r="M371" s="73">
        <f t="shared" si="121"/>
        <v>0</v>
      </c>
      <c r="N371" s="73">
        <f t="shared" si="121"/>
        <v>0</v>
      </c>
      <c r="O371" s="73">
        <f t="shared" si="121"/>
        <v>0</v>
      </c>
      <c r="P371" s="73">
        <f t="shared" si="121"/>
        <v>0</v>
      </c>
      <c r="Q371" s="165"/>
      <c r="R371" s="269"/>
      <c r="S371" s="65"/>
    </row>
    <row r="372" spans="1:19" s="82" customFormat="1" ht="45.75" customHeight="1">
      <c r="A372" s="153" t="s">
        <v>659</v>
      </c>
      <c r="B372" s="153" t="s">
        <v>1272</v>
      </c>
      <c r="C372" s="153" t="s">
        <v>1273</v>
      </c>
      <c r="D372" s="156" t="s">
        <v>1274</v>
      </c>
      <c r="E372" s="98" t="s">
        <v>6</v>
      </c>
      <c r="F372" s="103" t="s">
        <v>1275</v>
      </c>
      <c r="G372" s="72">
        <f>SUM(H372,K372,N372,O372,P372)</f>
        <v>828400</v>
      </c>
      <c r="H372" s="72">
        <v>0</v>
      </c>
      <c r="I372" s="72">
        <v>0</v>
      </c>
      <c r="J372" s="72">
        <f>H372-I372</f>
        <v>0</v>
      </c>
      <c r="K372" s="72">
        <v>0</v>
      </c>
      <c r="L372" s="72">
        <v>0</v>
      </c>
      <c r="M372" s="72">
        <f>K372-L372</f>
        <v>0</v>
      </c>
      <c r="N372" s="72">
        <v>428400</v>
      </c>
      <c r="O372" s="72">
        <v>400000</v>
      </c>
      <c r="P372" s="72">
        <v>0</v>
      </c>
      <c r="Q372" s="165" t="s">
        <v>1329</v>
      </c>
      <c r="R372" s="267"/>
      <c r="S372" s="83"/>
    </row>
    <row r="373" spans="1:19" s="82" customFormat="1" ht="45.75" customHeight="1">
      <c r="A373" s="154"/>
      <c r="B373" s="154"/>
      <c r="C373" s="154"/>
      <c r="D373" s="155"/>
      <c r="E373" s="98" t="s">
        <v>7</v>
      </c>
      <c r="F373" s="103" t="s">
        <v>1275</v>
      </c>
      <c r="G373" s="72">
        <f>SUM(H373,K373,N373,O373,P373)</f>
        <v>833440</v>
      </c>
      <c r="H373" s="62">
        <v>0</v>
      </c>
      <c r="I373" s="62">
        <v>0</v>
      </c>
      <c r="J373" s="72">
        <f>H373-I373</f>
        <v>0</v>
      </c>
      <c r="K373" s="62">
        <v>0</v>
      </c>
      <c r="L373" s="62">
        <v>0</v>
      </c>
      <c r="M373" s="62">
        <f>K373-L373</f>
        <v>0</v>
      </c>
      <c r="N373" s="62">
        <v>433440</v>
      </c>
      <c r="O373" s="62">
        <v>400000</v>
      </c>
      <c r="P373" s="62">
        <v>0</v>
      </c>
      <c r="Q373" s="165"/>
      <c r="R373" s="268"/>
      <c r="S373" s="83"/>
    </row>
    <row r="374" spans="1:19" s="84" customFormat="1" ht="45.75" customHeight="1">
      <c r="A374" s="154"/>
      <c r="B374" s="154"/>
      <c r="C374" s="154"/>
      <c r="D374" s="155"/>
      <c r="E374" s="98" t="s">
        <v>8</v>
      </c>
      <c r="F374" s="103"/>
      <c r="G374" s="73">
        <f t="shared" ref="G374:P374" si="122">G373-G372</f>
        <v>5040</v>
      </c>
      <c r="H374" s="73">
        <f t="shared" si="122"/>
        <v>0</v>
      </c>
      <c r="I374" s="73">
        <f t="shared" si="122"/>
        <v>0</v>
      </c>
      <c r="J374" s="73">
        <f t="shared" si="122"/>
        <v>0</v>
      </c>
      <c r="K374" s="73">
        <f t="shared" si="122"/>
        <v>0</v>
      </c>
      <c r="L374" s="73">
        <f t="shared" si="122"/>
        <v>0</v>
      </c>
      <c r="M374" s="73">
        <f t="shared" si="122"/>
        <v>0</v>
      </c>
      <c r="N374" s="73">
        <f t="shared" si="122"/>
        <v>5040</v>
      </c>
      <c r="O374" s="73">
        <f t="shared" si="122"/>
        <v>0</v>
      </c>
      <c r="P374" s="73">
        <f t="shared" si="122"/>
        <v>0</v>
      </c>
      <c r="Q374" s="165"/>
      <c r="R374" s="269"/>
      <c r="S374" s="65"/>
    </row>
    <row r="375" spans="1:19" ht="49.5" customHeight="1">
      <c r="A375" s="153" t="s">
        <v>659</v>
      </c>
      <c r="B375" s="153" t="s">
        <v>1272</v>
      </c>
      <c r="C375" s="164" t="s">
        <v>1276</v>
      </c>
      <c r="D375" s="156" t="s">
        <v>1274</v>
      </c>
      <c r="E375" s="98" t="s">
        <v>6</v>
      </c>
      <c r="F375" s="103"/>
      <c r="G375" s="72"/>
      <c r="H375" s="72"/>
      <c r="I375" s="72"/>
      <c r="J375" s="72"/>
      <c r="K375" s="72"/>
      <c r="L375" s="72"/>
      <c r="M375" s="72"/>
      <c r="N375" s="72"/>
      <c r="O375" s="72"/>
      <c r="P375" s="72"/>
      <c r="Q375" s="165" t="s">
        <v>177</v>
      </c>
    </row>
    <row r="376" spans="1:19" ht="49.5" customHeight="1">
      <c r="A376" s="154"/>
      <c r="B376" s="154"/>
      <c r="C376" s="164"/>
      <c r="D376" s="155"/>
      <c r="E376" s="98" t="s">
        <v>7</v>
      </c>
      <c r="F376" s="103" t="s">
        <v>1277</v>
      </c>
      <c r="G376" s="72">
        <f>SUM(H376,K376,N376,O376,P376)</f>
        <v>833440</v>
      </c>
      <c r="H376" s="62">
        <v>0</v>
      </c>
      <c r="I376" s="62">
        <v>0</v>
      </c>
      <c r="J376" s="72">
        <f>H376-I376</f>
        <v>0</v>
      </c>
      <c r="K376" s="62">
        <v>0</v>
      </c>
      <c r="L376" s="62">
        <v>0</v>
      </c>
      <c r="M376" s="62">
        <f>K376-L376</f>
        <v>0</v>
      </c>
      <c r="N376" s="62">
        <v>431280</v>
      </c>
      <c r="O376" s="62">
        <v>402160</v>
      </c>
      <c r="P376" s="62">
        <v>0</v>
      </c>
      <c r="Q376" s="165"/>
    </row>
    <row r="377" spans="1:19" ht="46.5" customHeight="1">
      <c r="A377" s="154"/>
      <c r="B377" s="154"/>
      <c r="C377" s="164"/>
      <c r="D377" s="155"/>
      <c r="E377" s="98" t="s">
        <v>8</v>
      </c>
      <c r="F377" s="103"/>
      <c r="G377" s="73">
        <f t="shared" ref="G377:P377" si="123">G376-G375</f>
        <v>833440</v>
      </c>
      <c r="H377" s="73">
        <f t="shared" si="123"/>
        <v>0</v>
      </c>
      <c r="I377" s="73">
        <f t="shared" si="123"/>
        <v>0</v>
      </c>
      <c r="J377" s="73">
        <f t="shared" si="123"/>
        <v>0</v>
      </c>
      <c r="K377" s="73">
        <f t="shared" si="123"/>
        <v>0</v>
      </c>
      <c r="L377" s="73">
        <f t="shared" si="123"/>
        <v>0</v>
      </c>
      <c r="M377" s="73">
        <f t="shared" si="123"/>
        <v>0</v>
      </c>
      <c r="N377" s="73">
        <f t="shared" si="123"/>
        <v>431280</v>
      </c>
      <c r="O377" s="73">
        <f t="shared" si="123"/>
        <v>402160</v>
      </c>
      <c r="P377" s="73">
        <f t="shared" si="123"/>
        <v>0</v>
      </c>
      <c r="Q377" s="165"/>
    </row>
    <row r="378" spans="1:19" ht="48" customHeight="1">
      <c r="A378" s="164" t="s">
        <v>1278</v>
      </c>
      <c r="B378" s="171" t="s">
        <v>1279</v>
      </c>
      <c r="C378" s="164" t="s">
        <v>1280</v>
      </c>
      <c r="D378" s="156" t="s">
        <v>1274</v>
      </c>
      <c r="E378" s="98" t="s">
        <v>6</v>
      </c>
      <c r="F378" s="103"/>
      <c r="G378" s="72"/>
      <c r="H378" s="72"/>
      <c r="I378" s="72"/>
      <c r="J378" s="72"/>
      <c r="K378" s="72"/>
      <c r="L378" s="72"/>
      <c r="M378" s="72"/>
      <c r="N378" s="72"/>
      <c r="O378" s="72"/>
      <c r="P378" s="72"/>
      <c r="Q378" s="165" t="s">
        <v>177</v>
      </c>
    </row>
    <row r="379" spans="1:19" ht="48" customHeight="1">
      <c r="A379" s="171"/>
      <c r="B379" s="171"/>
      <c r="C379" s="164"/>
      <c r="D379" s="155"/>
      <c r="E379" s="98" t="s">
        <v>7</v>
      </c>
      <c r="F379" s="103" t="s">
        <v>1281</v>
      </c>
      <c r="G379" s="72">
        <f>SUM(H379,K379,N379,O379,P379)</f>
        <v>1291680</v>
      </c>
      <c r="H379" s="62">
        <v>0</v>
      </c>
      <c r="I379" s="62">
        <v>0</v>
      </c>
      <c r="J379" s="72">
        <f>H379-I379</f>
        <v>0</v>
      </c>
      <c r="K379" s="62">
        <v>0</v>
      </c>
      <c r="L379" s="62">
        <v>0</v>
      </c>
      <c r="M379" s="62">
        <f>K379-L379</f>
        <v>0</v>
      </c>
      <c r="N379" s="62">
        <v>926876</v>
      </c>
      <c r="O379" s="62">
        <v>364804</v>
      </c>
      <c r="P379" s="62">
        <v>0</v>
      </c>
      <c r="Q379" s="165"/>
    </row>
    <row r="380" spans="1:19" ht="48" customHeight="1">
      <c r="A380" s="171"/>
      <c r="B380" s="171"/>
      <c r="C380" s="164"/>
      <c r="D380" s="155"/>
      <c r="E380" s="98" t="s">
        <v>8</v>
      </c>
      <c r="F380" s="103"/>
      <c r="G380" s="73">
        <f t="shared" ref="G380:P380" si="124">G379-G378</f>
        <v>1291680</v>
      </c>
      <c r="H380" s="73">
        <f t="shared" si="124"/>
        <v>0</v>
      </c>
      <c r="I380" s="73">
        <f t="shared" si="124"/>
        <v>0</v>
      </c>
      <c r="J380" s="73">
        <f t="shared" si="124"/>
        <v>0</v>
      </c>
      <c r="K380" s="73">
        <f t="shared" si="124"/>
        <v>0</v>
      </c>
      <c r="L380" s="73">
        <f t="shared" si="124"/>
        <v>0</v>
      </c>
      <c r="M380" s="73">
        <f t="shared" si="124"/>
        <v>0</v>
      </c>
      <c r="N380" s="73">
        <f t="shared" si="124"/>
        <v>926876</v>
      </c>
      <c r="O380" s="73">
        <f t="shared" si="124"/>
        <v>364804</v>
      </c>
      <c r="P380" s="73">
        <f t="shared" si="124"/>
        <v>0</v>
      </c>
      <c r="Q380" s="165"/>
    </row>
  </sheetData>
  <autoFilter ref="A5:S380"/>
  <mergeCells count="759">
    <mergeCell ref="R366:R368"/>
    <mergeCell ref="Q369:Q371"/>
    <mergeCell ref="R372:R374"/>
    <mergeCell ref="C33:C35"/>
    <mergeCell ref="D33:D35"/>
    <mergeCell ref="Q33:Q35"/>
    <mergeCell ref="A30:A32"/>
    <mergeCell ref="B30:B32"/>
    <mergeCell ref="C30:C32"/>
    <mergeCell ref="D30:D32"/>
    <mergeCell ref="Q30:Q32"/>
    <mergeCell ref="C102:C104"/>
    <mergeCell ref="D102:D104"/>
    <mergeCell ref="A102:A104"/>
    <mergeCell ref="Q105:Q107"/>
    <mergeCell ref="B99:B101"/>
    <mergeCell ref="C99:C101"/>
    <mergeCell ref="D99:D101"/>
    <mergeCell ref="Q99:Q101"/>
    <mergeCell ref="A105:A107"/>
    <mergeCell ref="B105:B107"/>
    <mergeCell ref="C105:C107"/>
    <mergeCell ref="D105:D107"/>
    <mergeCell ref="Q102:Q104"/>
    <mergeCell ref="R369:R371"/>
    <mergeCell ref="A369:A371"/>
    <mergeCell ref="B369:B371"/>
    <mergeCell ref="C369:C371"/>
    <mergeCell ref="D369:D371"/>
    <mergeCell ref="A372:A374"/>
    <mergeCell ref="B372:B374"/>
    <mergeCell ref="C372:C374"/>
    <mergeCell ref="D372:D374"/>
    <mergeCell ref="Q372:Q374"/>
    <mergeCell ref="A2:Q2"/>
    <mergeCell ref="A4:C4"/>
    <mergeCell ref="D4:D5"/>
    <mergeCell ref="E4:E5"/>
    <mergeCell ref="F4:F5"/>
    <mergeCell ref="A375:A377"/>
    <mergeCell ref="B375:B377"/>
    <mergeCell ref="C375:C377"/>
    <mergeCell ref="D375:D377"/>
    <mergeCell ref="Q375:Q377"/>
    <mergeCell ref="B21:B23"/>
    <mergeCell ref="C21:C23"/>
    <mergeCell ref="D21:D23"/>
    <mergeCell ref="Q21:Q23"/>
    <mergeCell ref="A27:A29"/>
    <mergeCell ref="B27:B29"/>
    <mergeCell ref="C27:C29"/>
    <mergeCell ref="D27:D29"/>
    <mergeCell ref="A24:A26"/>
    <mergeCell ref="B24:B26"/>
    <mergeCell ref="A18:A20"/>
    <mergeCell ref="B18:B20"/>
    <mergeCell ref="C18:C20"/>
    <mergeCell ref="D18:D20"/>
    <mergeCell ref="A240:A242"/>
    <mergeCell ref="B240:B242"/>
    <mergeCell ref="C240:C242"/>
    <mergeCell ref="D240:D242"/>
    <mergeCell ref="Q240:Q242"/>
    <mergeCell ref="Q4:Q5"/>
    <mergeCell ref="A6:C8"/>
    <mergeCell ref="D6:D8"/>
    <mergeCell ref="F6:F8"/>
    <mergeCell ref="A9:A11"/>
    <mergeCell ref="B9:B11"/>
    <mergeCell ref="C9:C11"/>
    <mergeCell ref="D9:D11"/>
    <mergeCell ref="Q9:Q11"/>
    <mergeCell ref="G4:G5"/>
    <mergeCell ref="H4:J4"/>
    <mergeCell ref="K4:M4"/>
    <mergeCell ref="N4:N5"/>
    <mergeCell ref="O4:O5"/>
    <mergeCell ref="P4:P5"/>
    <mergeCell ref="Q18:Q20"/>
    <mergeCell ref="A21:A23"/>
    <mergeCell ref="B102:B104"/>
    <mergeCell ref="A96:A98"/>
    <mergeCell ref="A15:A17"/>
    <mergeCell ref="B15:B17"/>
    <mergeCell ref="C15:C17"/>
    <mergeCell ref="D15:D17"/>
    <mergeCell ref="Q15:Q17"/>
    <mergeCell ref="A12:A14"/>
    <mergeCell ref="B12:B14"/>
    <mergeCell ref="C12:C14"/>
    <mergeCell ref="D12:D14"/>
    <mergeCell ref="Q12:Q14"/>
    <mergeCell ref="Q27:Q29"/>
    <mergeCell ref="A33:A35"/>
    <mergeCell ref="B33:B35"/>
    <mergeCell ref="A36:A38"/>
    <mergeCell ref="B36:B38"/>
    <mergeCell ref="C36:C38"/>
    <mergeCell ref="D36:D38"/>
    <mergeCell ref="Q36:Q38"/>
    <mergeCell ref="C24:C26"/>
    <mergeCell ref="D24:D26"/>
    <mergeCell ref="Q24:Q26"/>
    <mergeCell ref="A39:A41"/>
    <mergeCell ref="B39:B41"/>
    <mergeCell ref="C39:C41"/>
    <mergeCell ref="D39:D41"/>
    <mergeCell ref="Q39:Q41"/>
    <mergeCell ref="A42:A44"/>
    <mergeCell ref="B42:B44"/>
    <mergeCell ref="C42:C44"/>
    <mergeCell ref="D42:D44"/>
    <mergeCell ref="Q42:Q44"/>
    <mergeCell ref="A45:A47"/>
    <mergeCell ref="B45:B47"/>
    <mergeCell ref="C45:C47"/>
    <mergeCell ref="D45:D47"/>
    <mergeCell ref="Q45:Q47"/>
    <mergeCell ref="A48:A50"/>
    <mergeCell ref="B48:B50"/>
    <mergeCell ref="C48:C50"/>
    <mergeCell ref="D48:D50"/>
    <mergeCell ref="Q48:Q50"/>
    <mergeCell ref="A51:A53"/>
    <mergeCell ref="B51:B53"/>
    <mergeCell ref="C51:C53"/>
    <mergeCell ref="D51:D53"/>
    <mergeCell ref="Q51:Q53"/>
    <mergeCell ref="A54:A56"/>
    <mergeCell ref="B54:B56"/>
    <mergeCell ref="C54:C56"/>
    <mergeCell ref="D54:D56"/>
    <mergeCell ref="Q54:Q56"/>
    <mergeCell ref="A57:A59"/>
    <mergeCell ref="B57:B59"/>
    <mergeCell ref="C57:C59"/>
    <mergeCell ref="D57:D59"/>
    <mergeCell ref="Q57:Q59"/>
    <mergeCell ref="A60:A62"/>
    <mergeCell ref="B60:B62"/>
    <mergeCell ref="C60:C62"/>
    <mergeCell ref="D60:D62"/>
    <mergeCell ref="Q60:Q62"/>
    <mergeCell ref="A63:A65"/>
    <mergeCell ref="B63:B65"/>
    <mergeCell ref="C63:C65"/>
    <mergeCell ref="D63:D65"/>
    <mergeCell ref="Q63:Q65"/>
    <mergeCell ref="A66:A68"/>
    <mergeCell ref="B66:B68"/>
    <mergeCell ref="C66:C68"/>
    <mergeCell ref="D66:D68"/>
    <mergeCell ref="Q66:Q68"/>
    <mergeCell ref="A69:A71"/>
    <mergeCell ref="B69:B71"/>
    <mergeCell ref="C69:C71"/>
    <mergeCell ref="D69:D71"/>
    <mergeCell ref="Q69:Q71"/>
    <mergeCell ref="A72:A74"/>
    <mergeCell ref="B72:B74"/>
    <mergeCell ref="C72:C74"/>
    <mergeCell ref="D72:D74"/>
    <mergeCell ref="Q72:Q74"/>
    <mergeCell ref="A75:A77"/>
    <mergeCell ref="B75:B77"/>
    <mergeCell ref="C75:C77"/>
    <mergeCell ref="D75:D77"/>
    <mergeCell ref="Q75:Q77"/>
    <mergeCell ref="A78:A80"/>
    <mergeCell ref="B78:B80"/>
    <mergeCell ref="C78:C80"/>
    <mergeCell ref="D78:D80"/>
    <mergeCell ref="Q78:Q80"/>
    <mergeCell ref="A81:A83"/>
    <mergeCell ref="B81:B83"/>
    <mergeCell ref="C81:C83"/>
    <mergeCell ref="D81:D83"/>
    <mergeCell ref="Q81:Q83"/>
    <mergeCell ref="A84:A86"/>
    <mergeCell ref="B84:B86"/>
    <mergeCell ref="C84:C86"/>
    <mergeCell ref="D84:D86"/>
    <mergeCell ref="Q84:Q86"/>
    <mergeCell ref="A87:A89"/>
    <mergeCell ref="B87:B89"/>
    <mergeCell ref="C87:C89"/>
    <mergeCell ref="D87:D89"/>
    <mergeCell ref="Q87:Q89"/>
    <mergeCell ref="A90:A92"/>
    <mergeCell ref="B90:B92"/>
    <mergeCell ref="C90:C92"/>
    <mergeCell ref="D90:D92"/>
    <mergeCell ref="Q90:Q92"/>
    <mergeCell ref="B108:B110"/>
    <mergeCell ref="C108:C110"/>
    <mergeCell ref="A93:A95"/>
    <mergeCell ref="B93:B95"/>
    <mergeCell ref="C93:C95"/>
    <mergeCell ref="D93:D95"/>
    <mergeCell ref="Q93:Q95"/>
    <mergeCell ref="A117:A119"/>
    <mergeCell ref="B117:B119"/>
    <mergeCell ref="C117:C119"/>
    <mergeCell ref="D117:D119"/>
    <mergeCell ref="Q114:Q116"/>
    <mergeCell ref="B96:B98"/>
    <mergeCell ref="C96:C98"/>
    <mergeCell ref="D96:D98"/>
    <mergeCell ref="Q96:Q98"/>
    <mergeCell ref="A99:A101"/>
    <mergeCell ref="C126:C128"/>
    <mergeCell ref="Q120:Q122"/>
    <mergeCell ref="A123:A125"/>
    <mergeCell ref="B123:B125"/>
    <mergeCell ref="C123:C125"/>
    <mergeCell ref="D123:D125"/>
    <mergeCell ref="Q123:Q125"/>
    <mergeCell ref="D108:D110"/>
    <mergeCell ref="A111:A113"/>
    <mergeCell ref="B111:B113"/>
    <mergeCell ref="C111:C113"/>
    <mergeCell ref="D111:D113"/>
    <mergeCell ref="A120:A122"/>
    <mergeCell ref="B120:B122"/>
    <mergeCell ref="C120:C122"/>
    <mergeCell ref="D120:D122"/>
    <mergeCell ref="Q117:Q119"/>
    <mergeCell ref="Q108:Q110"/>
    <mergeCell ref="Q111:Q113"/>
    <mergeCell ref="A114:A116"/>
    <mergeCell ref="B114:B116"/>
    <mergeCell ref="C114:C116"/>
    <mergeCell ref="D114:D116"/>
    <mergeCell ref="A108:A110"/>
    <mergeCell ref="Q135:Q137"/>
    <mergeCell ref="A138:A140"/>
    <mergeCell ref="B138:B140"/>
    <mergeCell ref="C138:C140"/>
    <mergeCell ref="D138:D140"/>
    <mergeCell ref="Q138:Q140"/>
    <mergeCell ref="D126:D128"/>
    <mergeCell ref="A129:A131"/>
    <mergeCell ref="B129:B131"/>
    <mergeCell ref="C129:C131"/>
    <mergeCell ref="D129:D131"/>
    <mergeCell ref="A135:A137"/>
    <mergeCell ref="B135:B137"/>
    <mergeCell ref="C135:C137"/>
    <mergeCell ref="D135:D137"/>
    <mergeCell ref="Q126:Q128"/>
    <mergeCell ref="Q129:Q131"/>
    <mergeCell ref="A132:A134"/>
    <mergeCell ref="B132:B134"/>
    <mergeCell ref="C132:C134"/>
    <mergeCell ref="D132:D134"/>
    <mergeCell ref="Q132:Q134"/>
    <mergeCell ref="A126:A128"/>
    <mergeCell ref="B126:B128"/>
    <mergeCell ref="A141:A143"/>
    <mergeCell ref="B141:B143"/>
    <mergeCell ref="C141:C143"/>
    <mergeCell ref="D141:D143"/>
    <mergeCell ref="Q141:Q143"/>
    <mergeCell ref="A144:A146"/>
    <mergeCell ref="B144:B146"/>
    <mergeCell ref="C144:C146"/>
    <mergeCell ref="D144:D146"/>
    <mergeCell ref="Q144:Q146"/>
    <mergeCell ref="A147:A149"/>
    <mergeCell ref="B147:B149"/>
    <mergeCell ref="C147:C149"/>
    <mergeCell ref="D147:D149"/>
    <mergeCell ref="Q147:Q149"/>
    <mergeCell ref="A150:A152"/>
    <mergeCell ref="B150:B152"/>
    <mergeCell ref="C150:C152"/>
    <mergeCell ref="D150:D152"/>
    <mergeCell ref="Q150:Q152"/>
    <mergeCell ref="A153:A155"/>
    <mergeCell ref="B153:B155"/>
    <mergeCell ref="C153:C155"/>
    <mergeCell ref="D153:D155"/>
    <mergeCell ref="Q153:Q155"/>
    <mergeCell ref="A156:A158"/>
    <mergeCell ref="B156:B158"/>
    <mergeCell ref="C156:C158"/>
    <mergeCell ref="D156:D158"/>
    <mergeCell ref="Q156:Q158"/>
    <mergeCell ref="A159:A161"/>
    <mergeCell ref="B159:B161"/>
    <mergeCell ref="C159:C161"/>
    <mergeCell ref="D159:D161"/>
    <mergeCell ref="Q159:Q161"/>
    <mergeCell ref="A162:A164"/>
    <mergeCell ref="B162:B164"/>
    <mergeCell ref="C162:C164"/>
    <mergeCell ref="D162:D164"/>
    <mergeCell ref="Q162:Q164"/>
    <mergeCell ref="A165:A167"/>
    <mergeCell ref="B165:B167"/>
    <mergeCell ref="C165:C167"/>
    <mergeCell ref="D165:D167"/>
    <mergeCell ref="Q165:Q167"/>
    <mergeCell ref="A168:A170"/>
    <mergeCell ref="B168:B170"/>
    <mergeCell ref="C168:C170"/>
    <mergeCell ref="D168:D170"/>
    <mergeCell ref="Q168:Q170"/>
    <mergeCell ref="A171:A173"/>
    <mergeCell ref="B171:B173"/>
    <mergeCell ref="C171:C173"/>
    <mergeCell ref="D171:D173"/>
    <mergeCell ref="Q171:Q173"/>
    <mergeCell ref="A174:A176"/>
    <mergeCell ref="B174:B176"/>
    <mergeCell ref="C174:C176"/>
    <mergeCell ref="D174:D176"/>
    <mergeCell ref="Q174:Q176"/>
    <mergeCell ref="A177:A179"/>
    <mergeCell ref="B177:B179"/>
    <mergeCell ref="C177:C179"/>
    <mergeCell ref="D177:D179"/>
    <mergeCell ref="Q177:Q179"/>
    <mergeCell ref="A180:A182"/>
    <mergeCell ref="B180:B182"/>
    <mergeCell ref="C180:C182"/>
    <mergeCell ref="D180:D182"/>
    <mergeCell ref="Q180:Q182"/>
    <mergeCell ref="A183:A185"/>
    <mergeCell ref="B183:B185"/>
    <mergeCell ref="C183:C185"/>
    <mergeCell ref="D183:D185"/>
    <mergeCell ref="Q183:Q185"/>
    <mergeCell ref="A186:A188"/>
    <mergeCell ref="B186:B188"/>
    <mergeCell ref="C186:C188"/>
    <mergeCell ref="D186:D188"/>
    <mergeCell ref="Q186:Q188"/>
    <mergeCell ref="A189:A191"/>
    <mergeCell ref="B189:B191"/>
    <mergeCell ref="C189:C191"/>
    <mergeCell ref="D189:D191"/>
    <mergeCell ref="Q189:Q191"/>
    <mergeCell ref="A192:A194"/>
    <mergeCell ref="B192:B194"/>
    <mergeCell ref="C192:C194"/>
    <mergeCell ref="D192:D194"/>
    <mergeCell ref="Q192:Q194"/>
    <mergeCell ref="D234:D236"/>
    <mergeCell ref="Q234:Q236"/>
    <mergeCell ref="B225:B227"/>
    <mergeCell ref="C225:C227"/>
    <mergeCell ref="A201:A203"/>
    <mergeCell ref="B201:B203"/>
    <mergeCell ref="C201:C203"/>
    <mergeCell ref="D201:D203"/>
    <mergeCell ref="Q201:Q203"/>
    <mergeCell ref="A204:A206"/>
    <mergeCell ref="B204:B206"/>
    <mergeCell ref="C204:C206"/>
    <mergeCell ref="D204:D206"/>
    <mergeCell ref="Q204:Q206"/>
    <mergeCell ref="B210:B212"/>
    <mergeCell ref="C210:C212"/>
    <mergeCell ref="D210:D212"/>
    <mergeCell ref="Q210:Q212"/>
    <mergeCell ref="A195:A197"/>
    <mergeCell ref="B195:B197"/>
    <mergeCell ref="C195:C197"/>
    <mergeCell ref="D195:D197"/>
    <mergeCell ref="Q195:Q197"/>
    <mergeCell ref="D207:D209"/>
    <mergeCell ref="A216:A218"/>
    <mergeCell ref="A228:A230"/>
    <mergeCell ref="B228:B230"/>
    <mergeCell ref="C228:C230"/>
    <mergeCell ref="D228:D230"/>
    <mergeCell ref="Q228:Q230"/>
    <mergeCell ref="A219:A221"/>
    <mergeCell ref="B219:B221"/>
    <mergeCell ref="C219:C221"/>
    <mergeCell ref="D219:D221"/>
    <mergeCell ref="Q219:Q221"/>
    <mergeCell ref="B216:B218"/>
    <mergeCell ref="C216:C218"/>
    <mergeCell ref="D216:D218"/>
    <mergeCell ref="Q216:Q218"/>
    <mergeCell ref="A207:A209"/>
    <mergeCell ref="B207:B209"/>
    <mergeCell ref="C207:C209"/>
    <mergeCell ref="Q246:Q248"/>
    <mergeCell ref="Q258:Q260"/>
    <mergeCell ref="A249:A251"/>
    <mergeCell ref="B249:B251"/>
    <mergeCell ref="C249:C251"/>
    <mergeCell ref="D249:D251"/>
    <mergeCell ref="Q249:Q251"/>
    <mergeCell ref="D225:D227"/>
    <mergeCell ref="Q225:Q227"/>
    <mergeCell ref="A243:A245"/>
    <mergeCell ref="B243:B245"/>
    <mergeCell ref="D252:D254"/>
    <mergeCell ref="Q252:Q254"/>
    <mergeCell ref="C243:C245"/>
    <mergeCell ref="D243:D245"/>
    <mergeCell ref="Q243:Q245"/>
    <mergeCell ref="A246:A248"/>
    <mergeCell ref="A258:A260"/>
    <mergeCell ref="B258:B260"/>
    <mergeCell ref="C258:C260"/>
    <mergeCell ref="D258:D260"/>
    <mergeCell ref="A225:A227"/>
    <mergeCell ref="B234:B236"/>
    <mergeCell ref="C234:C236"/>
    <mergeCell ref="A252:A254"/>
    <mergeCell ref="B252:B254"/>
    <mergeCell ref="C252:C254"/>
    <mergeCell ref="A255:A257"/>
    <mergeCell ref="B255:B257"/>
    <mergeCell ref="C255:C257"/>
    <mergeCell ref="B246:B248"/>
    <mergeCell ref="C246:C248"/>
    <mergeCell ref="D246:D248"/>
    <mergeCell ref="D255:D257"/>
    <mergeCell ref="Q255:Q257"/>
    <mergeCell ref="Q270:Q272"/>
    <mergeCell ref="A273:A275"/>
    <mergeCell ref="B273:B275"/>
    <mergeCell ref="C273:C275"/>
    <mergeCell ref="D273:D275"/>
    <mergeCell ref="Q273:Q275"/>
    <mergeCell ref="A261:A263"/>
    <mergeCell ref="B261:B263"/>
    <mergeCell ref="Q261:Q263"/>
    <mergeCell ref="Q267:Q269"/>
    <mergeCell ref="A264:A266"/>
    <mergeCell ref="B264:B266"/>
    <mergeCell ref="C264:C266"/>
    <mergeCell ref="D264:D266"/>
    <mergeCell ref="Q264:Q266"/>
    <mergeCell ref="C261:C263"/>
    <mergeCell ref="D261:D263"/>
    <mergeCell ref="A270:A272"/>
    <mergeCell ref="B270:B272"/>
    <mergeCell ref="C270:C272"/>
    <mergeCell ref="D270:D272"/>
    <mergeCell ref="A267:A269"/>
    <mergeCell ref="B267:B269"/>
    <mergeCell ref="C267:C269"/>
    <mergeCell ref="D267:D269"/>
    <mergeCell ref="A276:A278"/>
    <mergeCell ref="B276:B278"/>
    <mergeCell ref="C276:C278"/>
    <mergeCell ref="D276:D278"/>
    <mergeCell ref="Q276:Q278"/>
    <mergeCell ref="A279:A281"/>
    <mergeCell ref="B279:B281"/>
    <mergeCell ref="C279:C281"/>
    <mergeCell ref="D279:D281"/>
    <mergeCell ref="Q279:Q281"/>
    <mergeCell ref="A291:A293"/>
    <mergeCell ref="B291:B293"/>
    <mergeCell ref="C291:C293"/>
    <mergeCell ref="D291:D293"/>
    <mergeCell ref="Q291:Q293"/>
    <mergeCell ref="Q285:Q287"/>
    <mergeCell ref="Q282:Q284"/>
    <mergeCell ref="A288:A290"/>
    <mergeCell ref="B288:B290"/>
    <mergeCell ref="C288:C290"/>
    <mergeCell ref="D288:D290"/>
    <mergeCell ref="Q288:Q290"/>
    <mergeCell ref="A282:A284"/>
    <mergeCell ref="B282:B284"/>
    <mergeCell ref="C282:C284"/>
    <mergeCell ref="D282:D284"/>
    <mergeCell ref="A285:A287"/>
    <mergeCell ref="B285:B287"/>
    <mergeCell ref="C285:C287"/>
    <mergeCell ref="D285:D287"/>
    <mergeCell ref="A294:A296"/>
    <mergeCell ref="B294:B296"/>
    <mergeCell ref="C294:C296"/>
    <mergeCell ref="D294:D296"/>
    <mergeCell ref="Q294:Q296"/>
    <mergeCell ref="A297:A299"/>
    <mergeCell ref="B297:B299"/>
    <mergeCell ref="C297:C299"/>
    <mergeCell ref="D297:D299"/>
    <mergeCell ref="Q297:Q299"/>
    <mergeCell ref="A300:A302"/>
    <mergeCell ref="B300:B302"/>
    <mergeCell ref="C300:C302"/>
    <mergeCell ref="D300:D302"/>
    <mergeCell ref="A312:A314"/>
    <mergeCell ref="B312:B314"/>
    <mergeCell ref="C312:C314"/>
    <mergeCell ref="D312:D314"/>
    <mergeCell ref="Q312:Q314"/>
    <mergeCell ref="Q309:Q311"/>
    <mergeCell ref="A303:A305"/>
    <mergeCell ref="B303:B305"/>
    <mergeCell ref="C303:C305"/>
    <mergeCell ref="D303:D305"/>
    <mergeCell ref="Q303:Q305"/>
    <mergeCell ref="A321:A323"/>
    <mergeCell ref="B321:B323"/>
    <mergeCell ref="C321:C323"/>
    <mergeCell ref="D321:D323"/>
    <mergeCell ref="Q321:Q323"/>
    <mergeCell ref="Q300:Q302"/>
    <mergeCell ref="A309:A311"/>
    <mergeCell ref="B309:B311"/>
    <mergeCell ref="C309:C311"/>
    <mergeCell ref="D309:D311"/>
    <mergeCell ref="A315:A317"/>
    <mergeCell ref="B315:B317"/>
    <mergeCell ref="C315:C317"/>
    <mergeCell ref="D315:D317"/>
    <mergeCell ref="Q315:Q317"/>
    <mergeCell ref="A306:A308"/>
    <mergeCell ref="B306:B308"/>
    <mergeCell ref="C306:C308"/>
    <mergeCell ref="D306:D308"/>
    <mergeCell ref="Q306:Q308"/>
    <mergeCell ref="B318:B320"/>
    <mergeCell ref="C318:C320"/>
    <mergeCell ref="D318:D320"/>
    <mergeCell ref="Q318:Q320"/>
    <mergeCell ref="A318:A320"/>
    <mergeCell ref="Q339:Q341"/>
    <mergeCell ref="D327:D329"/>
    <mergeCell ref="Q327:Q329"/>
    <mergeCell ref="A342:A344"/>
    <mergeCell ref="B342:B344"/>
    <mergeCell ref="C342:C344"/>
    <mergeCell ref="D342:D344"/>
    <mergeCell ref="Q342:Q344"/>
    <mergeCell ref="A339:A341"/>
    <mergeCell ref="C333:C335"/>
    <mergeCell ref="D333:D335"/>
    <mergeCell ref="Q333:Q335"/>
    <mergeCell ref="A327:A329"/>
    <mergeCell ref="B327:B329"/>
    <mergeCell ref="D330:D332"/>
    <mergeCell ref="Q330:Q332"/>
    <mergeCell ref="C327:C329"/>
    <mergeCell ref="A333:A335"/>
    <mergeCell ref="B333:B335"/>
    <mergeCell ref="A336:A338"/>
    <mergeCell ref="B336:B338"/>
    <mergeCell ref="C336:C338"/>
    <mergeCell ref="D336:D338"/>
    <mergeCell ref="A348:A350"/>
    <mergeCell ref="B348:B350"/>
    <mergeCell ref="C348:C350"/>
    <mergeCell ref="D348:D350"/>
    <mergeCell ref="Q348:Q350"/>
    <mergeCell ref="A378:A380"/>
    <mergeCell ref="B378:B380"/>
    <mergeCell ref="C378:C380"/>
    <mergeCell ref="D378:D380"/>
    <mergeCell ref="A366:A368"/>
    <mergeCell ref="A363:A365"/>
    <mergeCell ref="B363:B365"/>
    <mergeCell ref="C363:C365"/>
    <mergeCell ref="D363:D365"/>
    <mergeCell ref="Q378:Q380"/>
    <mergeCell ref="A351:A353"/>
    <mergeCell ref="B351:B353"/>
    <mergeCell ref="C351:C353"/>
    <mergeCell ref="D351:D353"/>
    <mergeCell ref="Q351:Q353"/>
    <mergeCell ref="A357:A359"/>
    <mergeCell ref="B357:B359"/>
    <mergeCell ref="C357:C359"/>
    <mergeCell ref="D357:D359"/>
    <mergeCell ref="Q357:Q359"/>
    <mergeCell ref="A354:A356"/>
    <mergeCell ref="B354:B356"/>
    <mergeCell ref="C354:C356"/>
    <mergeCell ref="D354:D356"/>
    <mergeCell ref="Q354:Q356"/>
    <mergeCell ref="Q363:Q365"/>
    <mergeCell ref="Q366:Q368"/>
    <mergeCell ref="B366:B368"/>
    <mergeCell ref="C366:C368"/>
    <mergeCell ref="D366:D368"/>
    <mergeCell ref="A360:A362"/>
    <mergeCell ref="B360:B362"/>
    <mergeCell ref="C360:C362"/>
    <mergeCell ref="D360:D362"/>
    <mergeCell ref="Q360:Q362"/>
    <mergeCell ref="R4:R5"/>
    <mergeCell ref="R9:R11"/>
    <mergeCell ref="R237:R239"/>
    <mergeCell ref="R12:R14"/>
    <mergeCell ref="R15:R17"/>
    <mergeCell ref="R18:R20"/>
    <mergeCell ref="R21:R23"/>
    <mergeCell ref="R6:R8"/>
    <mergeCell ref="R201:R203"/>
    <mergeCell ref="R198:R200"/>
    <mergeCell ref="R204:R206"/>
    <mergeCell ref="R189:R191"/>
    <mergeCell ref="R219:R221"/>
    <mergeCell ref="R216:R218"/>
    <mergeCell ref="R213:R215"/>
    <mergeCell ref="R210:R212"/>
    <mergeCell ref="R207:R209"/>
    <mergeCell ref="R192:R194"/>
    <mergeCell ref="R105:R107"/>
    <mergeCell ref="R102:R104"/>
    <mergeCell ref="R99:R101"/>
    <mergeCell ref="R96:R98"/>
    <mergeCell ref="R180:R182"/>
    <mergeCell ref="R177:R179"/>
    <mergeCell ref="A324:A326"/>
    <mergeCell ref="B324:B326"/>
    <mergeCell ref="C324:C326"/>
    <mergeCell ref="D324:D326"/>
    <mergeCell ref="Q324:Q326"/>
    <mergeCell ref="A330:A332"/>
    <mergeCell ref="B330:B332"/>
    <mergeCell ref="C330:C332"/>
    <mergeCell ref="A345:A347"/>
    <mergeCell ref="B345:B347"/>
    <mergeCell ref="C345:C347"/>
    <mergeCell ref="D345:D347"/>
    <mergeCell ref="Q345:Q347"/>
    <mergeCell ref="B339:B341"/>
    <mergeCell ref="C339:C341"/>
    <mergeCell ref="D339:D341"/>
    <mergeCell ref="Q336:Q338"/>
    <mergeCell ref="R363:R365"/>
    <mergeCell ref="R360:R362"/>
    <mergeCell ref="R357:R359"/>
    <mergeCell ref="R354:R356"/>
    <mergeCell ref="R351:R353"/>
    <mergeCell ref="R348:R350"/>
    <mergeCell ref="R342:R344"/>
    <mergeCell ref="R339:R341"/>
    <mergeCell ref="R336:R338"/>
    <mergeCell ref="R324:R326"/>
    <mergeCell ref="R285:R287"/>
    <mergeCell ref="R282:R284"/>
    <mergeCell ref="R279:R281"/>
    <mergeCell ref="R345:R347"/>
    <mergeCell ref="R315:R317"/>
    <mergeCell ref="R303:R305"/>
    <mergeCell ref="R300:R302"/>
    <mergeCell ref="R297:R299"/>
    <mergeCell ref="R294:R296"/>
    <mergeCell ref="R333:R335"/>
    <mergeCell ref="R330:R332"/>
    <mergeCell ref="R327:R329"/>
    <mergeCell ref="R321:R323"/>
    <mergeCell ref="R318:R320"/>
    <mergeCell ref="R312:R314"/>
    <mergeCell ref="R309:R311"/>
    <mergeCell ref="R306:R308"/>
    <mergeCell ref="R267:R269"/>
    <mergeCell ref="R291:R293"/>
    <mergeCell ref="R288:R290"/>
    <mergeCell ref="R255:R257"/>
    <mergeCell ref="R264:R266"/>
    <mergeCell ref="R261:R263"/>
    <mergeCell ref="R258:R260"/>
    <mergeCell ref="R165:R167"/>
    <mergeCell ref="R156:R158"/>
    <mergeCell ref="R153:R155"/>
    <mergeCell ref="R150:R152"/>
    <mergeCell ref="R147:R149"/>
    <mergeCell ref="R162:R164"/>
    <mergeCell ref="R159:R161"/>
    <mergeCell ref="R276:R278"/>
    <mergeCell ref="R273:R275"/>
    <mergeCell ref="R270:R272"/>
    <mergeCell ref="R222:R224"/>
    <mergeCell ref="R252:R254"/>
    <mergeCell ref="R249:R251"/>
    <mergeCell ref="R246:R248"/>
    <mergeCell ref="R243:R245"/>
    <mergeCell ref="R231:R233"/>
    <mergeCell ref="R240:R242"/>
    <mergeCell ref="R225:R227"/>
    <mergeCell ref="R228:R230"/>
    <mergeCell ref="R117:R119"/>
    <mergeCell ref="R114:R116"/>
    <mergeCell ref="R111:R113"/>
    <mergeCell ref="R108:R110"/>
    <mergeCell ref="R186:R188"/>
    <mergeCell ref="R183:R185"/>
    <mergeCell ref="R54:R56"/>
    <mergeCell ref="R51:R53"/>
    <mergeCell ref="R48:R50"/>
    <mergeCell ref="R66:R68"/>
    <mergeCell ref="R63:R65"/>
    <mergeCell ref="R60:R62"/>
    <mergeCell ref="R144:R146"/>
    <mergeCell ref="R141:R143"/>
    <mergeCell ref="R138:R140"/>
    <mergeCell ref="R135:R137"/>
    <mergeCell ref="R132:R134"/>
    <mergeCell ref="R129:R131"/>
    <mergeCell ref="R126:R128"/>
    <mergeCell ref="R123:R125"/>
    <mergeCell ref="R120:R122"/>
    <mergeCell ref="R174:R176"/>
    <mergeCell ref="R171:R173"/>
    <mergeCell ref="R168:R170"/>
    <mergeCell ref="R45:R47"/>
    <mergeCell ref="R42:R44"/>
    <mergeCell ref="R39:R41"/>
    <mergeCell ref="R36:R38"/>
    <mergeCell ref="R33:R35"/>
    <mergeCell ref="R93:R95"/>
    <mergeCell ref="R24:R26"/>
    <mergeCell ref="A237:A239"/>
    <mergeCell ref="B237:B239"/>
    <mergeCell ref="C237:C239"/>
    <mergeCell ref="D237:D239"/>
    <mergeCell ref="Q237:Q239"/>
    <mergeCell ref="R234:R236"/>
    <mergeCell ref="A198:A200"/>
    <mergeCell ref="B198:B200"/>
    <mergeCell ref="C198:C200"/>
    <mergeCell ref="R90:R92"/>
    <mergeCell ref="R87:R89"/>
    <mergeCell ref="R84:R86"/>
    <mergeCell ref="R81:R83"/>
    <mergeCell ref="R78:R80"/>
    <mergeCell ref="R75:R77"/>
    <mergeCell ref="R72:R74"/>
    <mergeCell ref="R69:R71"/>
    <mergeCell ref="R30:R32"/>
    <mergeCell ref="R27:R29"/>
    <mergeCell ref="R57:R59"/>
    <mergeCell ref="A234:A236"/>
    <mergeCell ref="A213:A215"/>
    <mergeCell ref="B213:B215"/>
    <mergeCell ref="C213:C215"/>
    <mergeCell ref="D213:D215"/>
    <mergeCell ref="Q213:Q215"/>
    <mergeCell ref="D198:D200"/>
    <mergeCell ref="Q198:Q200"/>
    <mergeCell ref="R195:R197"/>
    <mergeCell ref="A231:A233"/>
    <mergeCell ref="B231:B233"/>
    <mergeCell ref="C231:C233"/>
    <mergeCell ref="D231:D233"/>
    <mergeCell ref="Q231:Q233"/>
    <mergeCell ref="Q207:Q209"/>
    <mergeCell ref="A210:A212"/>
    <mergeCell ref="D222:D224"/>
    <mergeCell ref="Q222:Q224"/>
    <mergeCell ref="A222:A224"/>
    <mergeCell ref="B222:B224"/>
    <mergeCell ref="C222:C224"/>
  </mergeCells>
  <phoneticPr fontId="2" type="noConversion"/>
  <pageMargins left="0.54" right="0" top="0.31496062992125984" bottom="0.23622047244094491" header="0.31496062992125984" footer="0.19685039370078741"/>
  <pageSetup paperSize="9" scale="69" firstPageNumber="4294967295" pageOrder="overThenDown" orientation="landscape" r:id="rId1"/>
  <headerFooter alignWithMargins="0">
    <oddHeader>&amp;L&amp;C&amp;R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6</vt:i4>
      </vt:variant>
    </vt:vector>
  </HeadingPairs>
  <TitlesOfParts>
    <vt:vector size="9" baseType="lpstr">
      <vt:lpstr>2016년 3회추경 계속비 (요구분)</vt:lpstr>
      <vt:lpstr>참고) 2017년도 본예산 계속비 조서(요구분)</vt:lpstr>
      <vt:lpstr>참고)2016년도 2회추경 계속비 조서(의회승인분)</vt:lpstr>
      <vt:lpstr>'2016년 3회추경 계속비 (요구분)'!Print_Area</vt:lpstr>
      <vt:lpstr>'참고) 2017년도 본예산 계속비 조서(요구분)'!Print_Area</vt:lpstr>
      <vt:lpstr>'참고)2016년도 2회추경 계속비 조서(의회승인분)'!Print_Area</vt:lpstr>
      <vt:lpstr>'2016년 3회추경 계속비 (요구분)'!Print_Titles</vt:lpstr>
      <vt:lpstr>'참고) 2017년도 본예산 계속비 조서(요구분)'!Print_Titles</vt:lpstr>
      <vt:lpstr>'참고)2016년도 2회추경 계속비 조서(의회승인분)'!Print_Titles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cjcity</dc:creator>
  <cp:lastModifiedBy>cjcity</cp:lastModifiedBy>
  <cp:lastPrinted>2016-11-23T06:19:33Z</cp:lastPrinted>
  <dcterms:created xsi:type="dcterms:W3CDTF">2004-11-10T02:24:53Z</dcterms:created>
  <dcterms:modified xsi:type="dcterms:W3CDTF">2016-12-06T05:41:19Z</dcterms:modified>
</cp:coreProperties>
</file>